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885" windowHeight="10815" tabRatio="736" activeTab="0"/>
  </bookViews>
  <sheets>
    <sheet name="Efnainnihald" sheetId="1" r:id="rId1"/>
    <sheet name="Allir" sheetId="2" r:id="rId2"/>
    <sheet name="Fóðurblandan" sheetId="3" r:id="rId3"/>
    <sheet name="Búvís" sheetId="4" r:id="rId4"/>
    <sheet name="Skeljungur" sheetId="5" r:id="rId5"/>
    <sheet name="YARA" sheetId="6" r:id="rId6"/>
    <sheet name="Lífland" sheetId="7" r:id="rId7"/>
  </sheets>
  <externalReferences>
    <externalReference r:id="rId10"/>
  </externalReferences>
  <definedNames>
    <definedName name="Áb._afsl" localSheetId="6">'[1]Efnainnihald'!$M$6:$M$15</definedName>
    <definedName name="Áb._afsl">'Efnainnihald'!$M$6:$M$15</definedName>
    <definedName name="_xlnm.Print_Titles" localSheetId="1">'Allir'!$1:$4</definedName>
    <definedName name="Skeljungur_afsl.">'Efnainnihald'!$M$47:$M$49</definedName>
  </definedNames>
  <calcPr fullCalcOnLoad="1"/>
</workbook>
</file>

<file path=xl/sharedStrings.xml><?xml version="1.0" encoding="utf-8"?>
<sst xmlns="http://schemas.openxmlformats.org/spreadsheetml/2006/main" count="253" uniqueCount="125">
  <si>
    <t>N</t>
  </si>
  <si>
    <t>P</t>
  </si>
  <si>
    <t>K</t>
  </si>
  <si>
    <t>Áburðartegund</t>
  </si>
  <si>
    <t>Ca</t>
  </si>
  <si>
    <t>Mg</t>
  </si>
  <si>
    <t>S</t>
  </si>
  <si>
    <t>B</t>
  </si>
  <si>
    <t>Se</t>
  </si>
  <si>
    <t>kg N/ha</t>
  </si>
  <si>
    <t>Áætluð köfnunarefnisþörf á hektara:</t>
  </si>
  <si>
    <t>Zn</t>
  </si>
  <si>
    <t>Ef köfnunarefnisþörfum er fullnægt, 
hvað fylgir mikið af öðrum efnum?</t>
  </si>
  <si>
    <t>Cu</t>
  </si>
  <si>
    <t>Mn</t>
  </si>
  <si>
    <t>Mo</t>
  </si>
  <si>
    <t>Fe</t>
  </si>
  <si>
    <t>Na</t>
  </si>
  <si>
    <t>Kalksaltpétur (N 15,5)</t>
  </si>
  <si>
    <t>NPK 24-4-7</t>
  </si>
  <si>
    <t>Sprettur 16-15-12</t>
  </si>
  <si>
    <t>Sprettur 20-10-10</t>
  </si>
  <si>
    <t>Áburðartegund *</t>
  </si>
  <si>
    <t>Magn áburðarefna m.v. að uppfylla köfnunarefnisþarfir (kg)</t>
  </si>
  <si>
    <t>Magn áburðar kg/ha</t>
  </si>
  <si>
    <t>Stillið af áætlaðar köfnunarefnisþarfir og sjáið sjálf...</t>
  </si>
  <si>
    <t xml:space="preserve">    kg N/ha</t>
  </si>
  <si>
    <t>Sprettur 22-7-6</t>
  </si>
  <si>
    <t>Efnainnihald áburðartegunda sem innihalda köfnunarefni</t>
  </si>
  <si>
    <t>Sprettur 25-5</t>
  </si>
  <si>
    <t>Öll verð án virðisaukaskatts</t>
  </si>
  <si>
    <t>Allar áburðarblöndur YARA eru einkorna og í 600 kg sekkum. Einnig eru sumar í 40 kg pokum.</t>
  </si>
  <si>
    <t>Ódýrustu listaverð með uppgefnum afsláttum</t>
  </si>
  <si>
    <t xml:space="preserve">                         </t>
  </si>
  <si>
    <t>Magni 1 N-27</t>
  </si>
  <si>
    <t>Fjölgræðir 5 17-15-12</t>
  </si>
  <si>
    <t>Fjölgræðir 6 22-11-11</t>
  </si>
  <si>
    <t>NPK 12-4-18</t>
  </si>
  <si>
    <t>Sprettur 27%N</t>
  </si>
  <si>
    <t>Sprettur 26-13</t>
  </si>
  <si>
    <t>Sprettur 20-12-8+Se</t>
  </si>
  <si>
    <t>Athugið að NPK 12-4-18 og OPTI-VEKST (6-5-20) innihalda fleiri snefilefni en hér eru birt - sjá Efnainnihald.</t>
  </si>
  <si>
    <t>Verð á hektara</t>
  </si>
  <si>
    <t>* Hér eru aðeins taldar upp þær áburðartegundir sem innihalda köfnunarefni (N).  Fleiri áburðartegundir eru í boði hjá Yara.</t>
  </si>
  <si>
    <t>Sprettur 25-5+Avail+Se</t>
  </si>
  <si>
    <t>Sprettur 20-5-13+Avail+Se</t>
  </si>
  <si>
    <t>Sprettur 22-7-6+Se</t>
  </si>
  <si>
    <t xml:space="preserve">Verð á hektara </t>
  </si>
  <si>
    <t xml:space="preserve">NPK 15-7-12 </t>
  </si>
  <si>
    <r>
      <t>NitraBor</t>
    </r>
    <r>
      <rPr>
        <b/>
        <vertAlign val="superscript"/>
        <sz val="12"/>
        <rFont val="Arial"/>
        <family val="2"/>
      </rPr>
      <t>TM</t>
    </r>
  </si>
  <si>
    <t>Sprettur 12-12-20+Avail+B</t>
  </si>
  <si>
    <t>Verð pr. tonn án vsk.*</t>
  </si>
  <si>
    <t>NPK 8-5-19 Micro</t>
  </si>
  <si>
    <t>Verð pr. Tonn
 án vsk.*</t>
  </si>
  <si>
    <t>Sprettur DAP</t>
  </si>
  <si>
    <t>Græðir 1 12-15-17</t>
  </si>
  <si>
    <t>Sprettur 20-10-10+Se</t>
  </si>
  <si>
    <t>Verð pr. tonn 
án vsk*</t>
  </si>
  <si>
    <t xml:space="preserve">NP 26-4 Selen </t>
  </si>
  <si>
    <t>NPK 27-3-3 Selen</t>
  </si>
  <si>
    <t>Kraftur 34 + Se</t>
  </si>
  <si>
    <t>Allar tegundir hér að ofan miðast við afgreiðslu í 600 kg sekkjum.</t>
  </si>
  <si>
    <t>Verð pr. tonn.* án vsk</t>
  </si>
  <si>
    <t>*Verð eru í íslenskum krónum pr. tonn., miðað við fyrirframgreiðslu fyrir 15. mars. Verðlisti getur breyst án fyrirvara fram að innkaupum.</t>
  </si>
  <si>
    <t>Magni 1, Magni S, Græðir 1, 8 og 9 eru einkorna en aðrar tegundir fjölkorna.</t>
  </si>
  <si>
    <t>NPK 22-6-6 Selen</t>
  </si>
  <si>
    <t xml:space="preserve">NPK 20-4-11 </t>
  </si>
  <si>
    <t>Sprettur 27-6-3+Se</t>
  </si>
  <si>
    <t>OEN Áburður 38-8</t>
  </si>
  <si>
    <t>OEN Áburður 20-18-15</t>
  </si>
  <si>
    <t>OEN Áburður 25-12-12</t>
  </si>
  <si>
    <t>Völlur 23-5 +Mg+S+Ca+Se</t>
  </si>
  <si>
    <t>Gardenia 8-9-30+S (25 kg)</t>
  </si>
  <si>
    <t>Völlur 27-12 +S</t>
  </si>
  <si>
    <t>Völlur 30-5 +S+Se</t>
  </si>
  <si>
    <t>Völlur 22-8-8 +Mg+S+Se</t>
  </si>
  <si>
    <t>Völlur 23-4-4 +Mg+S+Ca+Se</t>
  </si>
  <si>
    <t>MAP 12-52 (25 kg)</t>
  </si>
  <si>
    <t>Magni S N-26+4S</t>
  </si>
  <si>
    <t>Fjölmóði 2 23-12</t>
  </si>
  <si>
    <t>Fjölmóði 3 25-5 + selen</t>
  </si>
  <si>
    <t>Fjölgræðir 7 22-14-9 + selen</t>
  </si>
  <si>
    <t>Kraftur 15+Ca</t>
  </si>
  <si>
    <t>Völlur 20-9-9 +S+Ca+Se+Mg</t>
  </si>
  <si>
    <t>Völlur 22-10-10 +S+Mg</t>
  </si>
  <si>
    <t>Völlur 22-7-12 +S+Se+Mg</t>
  </si>
  <si>
    <t>Völlur 26-6-6 +S+Mg</t>
  </si>
  <si>
    <t>Líf 27</t>
  </si>
  <si>
    <t>Líf 20-10-10</t>
  </si>
  <si>
    <t>Líf 27-6-6</t>
  </si>
  <si>
    <t>Líf 17-15-12</t>
  </si>
  <si>
    <t>Líf 24-5 +Se</t>
  </si>
  <si>
    <t>Líf 24-13</t>
  </si>
  <si>
    <t>Líf 20-5-12 +Se</t>
  </si>
  <si>
    <t>Líf 20-10-10 +Se</t>
  </si>
  <si>
    <t>Líf 20-12-8 +Se</t>
  </si>
  <si>
    <t>Íslenskur áburðarmarkaður 2018</t>
  </si>
  <si>
    <t>*Verð miðast við að greitt sé fyrir 15. mars</t>
  </si>
  <si>
    <t>Græðir 8 21-7-11 + selen</t>
  </si>
  <si>
    <t>Græðir 9 27-6-6 + selen</t>
  </si>
  <si>
    <t>Fjölmóði 4 24-9 + selen</t>
  </si>
  <si>
    <t>Fjölgræðir 9 25-9-8 + selen</t>
  </si>
  <si>
    <t>MAP</t>
  </si>
  <si>
    <t xml:space="preserve">*Verð miðast við greitt í febrúar - apríl </t>
  </si>
  <si>
    <t>Kraftur 27 + Mg + Ca</t>
  </si>
  <si>
    <t>Völlur 26-5+S+Ca+Se+Mg</t>
  </si>
  <si>
    <t>Völlur 17-15-15 +Mg+S</t>
  </si>
  <si>
    <t>Völlur 20-12-8 ´Ca+S+Se</t>
  </si>
  <si>
    <t xml:space="preserve">* Greitt fyrir 15. mars </t>
  </si>
  <si>
    <t xml:space="preserve">*Verð miðast við að pantað sé fyrir 15. janúar og greitt fyrir 15. mars </t>
  </si>
  <si>
    <t>Uppfært 11. janúar 2018</t>
  </si>
  <si>
    <t>Sprettur 23+S+Sweet grass</t>
  </si>
  <si>
    <t>OEN áburður 42+S+Se</t>
  </si>
  <si>
    <t>OEN Áburður 27-3-3+polysulphate</t>
  </si>
  <si>
    <t>NP 25-2 Selen</t>
  </si>
  <si>
    <t>NPK 23-3-8 Selen</t>
  </si>
  <si>
    <r>
      <t xml:space="preserve">OPTI-KAS 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</t>
    </r>
  </si>
  <si>
    <r>
      <t xml:space="preserve">OPTI-NS 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</t>
    </r>
  </si>
  <si>
    <r>
      <t xml:space="preserve">OPTI-START 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(NP 12-23)</t>
    </r>
  </si>
  <si>
    <t>Líf 27-6-6 + Se</t>
  </si>
  <si>
    <t>Líf 24-13 + Se</t>
  </si>
  <si>
    <t>Líf 20-6-10 + Se</t>
  </si>
  <si>
    <t>Líf 19-15-10</t>
  </si>
  <si>
    <t>Líf 19-11-13 + Se</t>
  </si>
  <si>
    <t>Líf DAP 18-46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</si>
</sst>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"/>
    <numFmt numFmtId="176" formatCode="[$-40F]d\.\ mmmm\ yyyy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b/>
      <u val="single"/>
      <sz val="12"/>
      <color indexed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8484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0" xfId="0" applyNumberFormat="1" applyFont="1" applyAlignment="1">
      <alignment/>
    </xf>
    <xf numFmtId="0" fontId="12" fillId="0" borderId="0" xfId="0" applyFont="1" applyAlignment="1">
      <alignment/>
    </xf>
    <xf numFmtId="1" fontId="4" fillId="3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1" fontId="4" fillId="33" borderId="1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64" fontId="5" fillId="19" borderId="16" xfId="0" applyNumberFormat="1" applyFont="1" applyFill="1" applyBorder="1" applyAlignment="1">
      <alignment horizontal="center"/>
    </xf>
    <xf numFmtId="165" fontId="5" fillId="19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34" borderId="18" xfId="0" applyNumberFormat="1" applyFont="1" applyFill="1" applyBorder="1" applyAlignment="1">
      <alignment horizontal="center"/>
    </xf>
    <xf numFmtId="3" fontId="5" fillId="19" borderId="18" xfId="0" applyNumberFormat="1" applyFont="1" applyFill="1" applyBorder="1" applyAlignment="1">
      <alignment horizontal="center"/>
    </xf>
    <xf numFmtId="0" fontId="6" fillId="19" borderId="14" xfId="0" applyFont="1" applyFill="1" applyBorder="1" applyAlignment="1">
      <alignment/>
    </xf>
    <xf numFmtId="164" fontId="5" fillId="12" borderId="16" xfId="0" applyNumberFormat="1" applyFont="1" applyFill="1" applyBorder="1" applyAlignment="1">
      <alignment horizontal="center"/>
    </xf>
    <xf numFmtId="0" fontId="6" fillId="19" borderId="13" xfId="0" applyFont="1" applyFill="1" applyBorder="1" applyAlignment="1">
      <alignment/>
    </xf>
    <xf numFmtId="0" fontId="6" fillId="19" borderId="19" xfId="0" applyFont="1" applyFill="1" applyBorder="1" applyAlignment="1">
      <alignment horizontal="center"/>
    </xf>
    <xf numFmtId="0" fontId="6" fillId="12" borderId="13" xfId="0" applyFont="1" applyFill="1" applyBorder="1" applyAlignment="1">
      <alignment/>
    </xf>
    <xf numFmtId="0" fontId="6" fillId="12" borderId="19" xfId="0" applyFont="1" applyFill="1" applyBorder="1" applyAlignment="1">
      <alignment horizontal="center"/>
    </xf>
    <xf numFmtId="3" fontId="5" fillId="12" borderId="18" xfId="0" applyNumberFormat="1" applyFont="1" applyFill="1" applyBorder="1" applyAlignment="1">
      <alignment horizontal="center"/>
    </xf>
    <xf numFmtId="0" fontId="6" fillId="12" borderId="14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11" fillId="34" borderId="20" xfId="0" applyFont="1" applyFill="1" applyBorder="1" applyAlignment="1" applyProtection="1">
      <alignment horizontal="center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21" xfId="0" applyFont="1" applyFill="1" applyBorder="1" applyAlignment="1" applyProtection="1">
      <alignment horizontal="center" wrapText="1"/>
      <protection hidden="1"/>
    </xf>
    <xf numFmtId="1" fontId="0" fillId="0" borderId="22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3" fontId="11" fillId="0" borderId="23" xfId="0" applyNumberFormat="1" applyFont="1" applyFill="1" applyBorder="1" applyAlignment="1" applyProtection="1">
      <alignment horizontal="center"/>
      <protection hidden="1"/>
    </xf>
    <xf numFmtId="3" fontId="11" fillId="0" borderId="24" xfId="0" applyNumberFormat="1" applyFont="1" applyFill="1" applyBorder="1" applyAlignment="1" applyProtection="1">
      <alignment horizontal="center"/>
      <protection hidden="1"/>
    </xf>
    <xf numFmtId="1" fontId="0" fillId="34" borderId="16" xfId="0" applyNumberFormat="1" applyFont="1" applyFill="1" applyBorder="1" applyAlignment="1" applyProtection="1">
      <alignment horizontal="center"/>
      <protection hidden="1"/>
    </xf>
    <xf numFmtId="165" fontId="0" fillId="34" borderId="16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3" fontId="11" fillId="0" borderId="26" xfId="0" applyNumberFormat="1" applyFont="1" applyFill="1" applyBorder="1" applyAlignment="1" applyProtection="1">
      <alignment horizontal="center"/>
      <protection hidden="1"/>
    </xf>
    <xf numFmtId="3" fontId="11" fillId="0" borderId="27" xfId="0" applyNumberFormat="1" applyFont="1" applyFill="1" applyBorder="1" applyAlignment="1" applyProtection="1">
      <alignment horizontal="center"/>
      <protection hidden="1"/>
    </xf>
    <xf numFmtId="1" fontId="0" fillId="19" borderId="28" xfId="0" applyNumberFormat="1" applyFont="1" applyFill="1" applyBorder="1" applyAlignment="1" applyProtection="1">
      <alignment horizontal="center"/>
      <protection hidden="1"/>
    </xf>
    <xf numFmtId="3" fontId="11" fillId="19" borderId="29" xfId="0" applyNumberFormat="1" applyFont="1" applyFill="1" applyBorder="1" applyAlignment="1" applyProtection="1">
      <alignment horizontal="center"/>
      <protection hidden="1"/>
    </xf>
    <xf numFmtId="3" fontId="11" fillId="19" borderId="30" xfId="0" applyNumberFormat="1" applyFont="1" applyFill="1" applyBorder="1" applyAlignment="1" applyProtection="1">
      <alignment horizontal="center"/>
      <protection hidden="1"/>
    </xf>
    <xf numFmtId="3" fontId="11" fillId="0" borderId="23" xfId="0" applyNumberFormat="1" applyFont="1" applyFill="1" applyBorder="1" applyAlignment="1" applyProtection="1">
      <alignment horizontal="center"/>
      <protection hidden="1"/>
    </xf>
    <xf numFmtId="3" fontId="11" fillId="0" borderId="24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1" fontId="0" fillId="0" borderId="31" xfId="0" applyNumberFormat="1" applyFont="1" applyFill="1" applyBorder="1" applyAlignment="1" applyProtection="1">
      <alignment horizontal="center"/>
      <protection hidden="1"/>
    </xf>
    <xf numFmtId="3" fontId="11" fillId="0" borderId="26" xfId="0" applyNumberFormat="1" applyFont="1" applyFill="1" applyBorder="1" applyAlignment="1" applyProtection="1">
      <alignment horizontal="center"/>
      <protection hidden="1"/>
    </xf>
    <xf numFmtId="3" fontId="11" fillId="0" borderId="27" xfId="0" applyNumberFormat="1" applyFont="1" applyFill="1" applyBorder="1" applyAlignment="1" applyProtection="1">
      <alignment horizontal="center"/>
      <protection hidden="1"/>
    </xf>
    <xf numFmtId="1" fontId="0" fillId="12" borderId="28" xfId="0" applyNumberFormat="1" applyFont="1" applyFill="1" applyBorder="1" applyAlignment="1" applyProtection="1">
      <alignment horizontal="center"/>
      <protection hidden="1"/>
    </xf>
    <xf numFmtId="1" fontId="0" fillId="12" borderId="16" xfId="0" applyNumberFormat="1" applyFont="1" applyFill="1" applyBorder="1" applyAlignment="1" applyProtection="1">
      <alignment horizontal="center"/>
      <protection hidden="1"/>
    </xf>
    <xf numFmtId="3" fontId="11" fillId="12" borderId="29" xfId="0" applyNumberFormat="1" applyFont="1" applyFill="1" applyBorder="1" applyAlignment="1" applyProtection="1">
      <alignment horizontal="center"/>
      <protection hidden="1"/>
    </xf>
    <xf numFmtId="3" fontId="11" fillId="12" borderId="30" xfId="0" applyNumberFormat="1" applyFont="1" applyFill="1" applyBorder="1" applyAlignment="1" applyProtection="1">
      <alignment horizontal="center"/>
      <protection hidden="1"/>
    </xf>
    <xf numFmtId="0" fontId="6" fillId="19" borderId="32" xfId="0" applyFont="1" applyFill="1" applyBorder="1" applyAlignment="1" applyProtection="1">
      <alignment/>
      <protection hidden="1"/>
    </xf>
    <xf numFmtId="0" fontId="6" fillId="19" borderId="33" xfId="0" applyFont="1" applyFill="1" applyBorder="1" applyAlignment="1" applyProtection="1">
      <alignment horizontal="center"/>
      <protection hidden="1"/>
    </xf>
    <xf numFmtId="0" fontId="6" fillId="19" borderId="34" xfId="0" applyFont="1" applyFill="1" applyBorder="1" applyAlignment="1" applyProtection="1">
      <alignment horizontal="center"/>
      <protection hidden="1"/>
    </xf>
    <xf numFmtId="0" fontId="6" fillId="19" borderId="35" xfId="0" applyFont="1" applyFill="1" applyBorder="1" applyAlignment="1" applyProtection="1">
      <alignment horizontal="center"/>
      <protection hidden="1"/>
    </xf>
    <xf numFmtId="0" fontId="11" fillId="19" borderId="36" xfId="0" applyFont="1" applyFill="1" applyBorder="1" applyAlignment="1" applyProtection="1">
      <alignment horizontal="center" wrapText="1"/>
      <protection hidden="1"/>
    </xf>
    <xf numFmtId="0" fontId="11" fillId="19" borderId="37" xfId="0" applyFont="1" applyFill="1" applyBorder="1" applyAlignment="1" applyProtection="1">
      <alignment horizontal="center" wrapText="1"/>
      <protection hidden="1"/>
    </xf>
    <xf numFmtId="1" fontId="0" fillId="0" borderId="25" xfId="0" applyNumberFormat="1" applyFont="1" applyFill="1" applyBorder="1" applyAlignment="1" applyProtection="1">
      <alignment horizontal="center"/>
      <protection hidden="1"/>
    </xf>
    <xf numFmtId="0" fontId="6" fillId="12" borderId="32" xfId="0" applyFont="1" applyFill="1" applyBorder="1" applyAlignment="1" applyProtection="1">
      <alignment/>
      <protection hidden="1"/>
    </xf>
    <xf numFmtId="0" fontId="11" fillId="12" borderId="33" xfId="0" applyFont="1" applyFill="1" applyBorder="1" applyAlignment="1" applyProtection="1">
      <alignment horizontal="center"/>
      <protection hidden="1"/>
    </xf>
    <xf numFmtId="0" fontId="11" fillId="12" borderId="34" xfId="0" applyFont="1" applyFill="1" applyBorder="1" applyAlignment="1" applyProtection="1">
      <alignment horizontal="center"/>
      <protection hidden="1"/>
    </xf>
    <xf numFmtId="0" fontId="11" fillId="12" borderId="37" xfId="0" applyFont="1" applyFill="1" applyBorder="1" applyAlignment="1" applyProtection="1">
      <alignment horizontal="center" wrapText="1"/>
      <protection hidden="1"/>
    </xf>
    <xf numFmtId="165" fontId="0" fillId="12" borderId="16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1" fontId="0" fillId="16" borderId="28" xfId="0" applyNumberFormat="1" applyFont="1" applyFill="1" applyBorder="1" applyAlignment="1" applyProtection="1">
      <alignment horizontal="center"/>
      <protection hidden="1"/>
    </xf>
    <xf numFmtId="1" fontId="0" fillId="16" borderId="16" xfId="0" applyNumberFormat="1" applyFont="1" applyFill="1" applyBorder="1" applyAlignment="1" applyProtection="1">
      <alignment horizontal="center"/>
      <protection hidden="1"/>
    </xf>
    <xf numFmtId="3" fontId="11" fillId="16" borderId="18" xfId="0" applyNumberFormat="1" applyFont="1" applyFill="1" applyBorder="1" applyAlignment="1" applyProtection="1">
      <alignment horizontal="center"/>
      <protection hidden="1"/>
    </xf>
    <xf numFmtId="3" fontId="11" fillId="16" borderId="28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center"/>
      <protection hidden="1"/>
    </xf>
    <xf numFmtId="10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6" fillId="16" borderId="38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9" fillId="12" borderId="39" xfId="0" applyFont="1" applyFill="1" applyBorder="1" applyAlignment="1">
      <alignment horizontal="center" wrapText="1"/>
    </xf>
    <xf numFmtId="0" fontId="9" fillId="34" borderId="40" xfId="0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6" fillId="0" borderId="41" xfId="0" applyFont="1" applyFill="1" applyBorder="1" applyAlignment="1">
      <alignment/>
    </xf>
    <xf numFmtId="0" fontId="9" fillId="34" borderId="39" xfId="0" applyFont="1" applyFill="1" applyBorder="1" applyAlignment="1">
      <alignment horizontal="center" wrapText="1"/>
    </xf>
    <xf numFmtId="164" fontId="5" fillId="34" borderId="16" xfId="0" applyNumberFormat="1" applyFont="1" applyFill="1" applyBorder="1" applyAlignment="1">
      <alignment horizontal="center"/>
    </xf>
    <xf numFmtId="2" fontId="5" fillId="34" borderId="1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12" borderId="16" xfId="0" applyNumberFormat="1" applyFont="1" applyFill="1" applyBorder="1" applyAlignment="1">
      <alignment horizontal="center"/>
    </xf>
    <xf numFmtId="165" fontId="5" fillId="12" borderId="16" xfId="0" applyNumberFormat="1" applyFont="1" applyFill="1" applyBorder="1" applyAlignment="1">
      <alignment horizontal="center"/>
    </xf>
    <xf numFmtId="0" fontId="9" fillId="19" borderId="39" xfId="0" applyFont="1" applyFill="1" applyBorder="1" applyAlignment="1">
      <alignment horizontal="center" wrapText="1"/>
    </xf>
    <xf numFmtId="164" fontId="5" fillId="16" borderId="42" xfId="0" applyNumberFormat="1" applyFont="1" applyFill="1" applyBorder="1" applyAlignment="1">
      <alignment horizontal="center"/>
    </xf>
    <xf numFmtId="175" fontId="5" fillId="16" borderId="42" xfId="0" applyNumberFormat="1" applyFont="1" applyFill="1" applyBorder="1" applyAlignment="1">
      <alignment horizontal="center"/>
    </xf>
    <xf numFmtId="1" fontId="0" fillId="19" borderId="16" xfId="0" applyNumberFormat="1" applyFont="1" applyFill="1" applyBorder="1" applyAlignment="1" applyProtection="1">
      <alignment horizontal="center"/>
      <protection hidden="1"/>
    </xf>
    <xf numFmtId="165" fontId="0" fillId="0" borderId="31" xfId="0" applyNumberFormat="1" applyFont="1" applyFill="1" applyBorder="1" applyAlignment="1" applyProtection="1">
      <alignment horizontal="center"/>
      <protection hidden="1"/>
    </xf>
    <xf numFmtId="0" fontId="11" fillId="12" borderId="36" xfId="0" applyFont="1" applyFill="1" applyBorder="1" applyAlignment="1" applyProtection="1">
      <alignment horizontal="center" wrapText="1"/>
      <protection hidden="1"/>
    </xf>
    <xf numFmtId="3" fontId="11" fillId="12" borderId="29" xfId="0" applyNumberFormat="1" applyFont="1" applyFill="1" applyBorder="1" applyAlignment="1" applyProtection="1">
      <alignment horizontal="center"/>
      <protection hidden="1"/>
    </xf>
    <xf numFmtId="3" fontId="11" fillId="12" borderId="30" xfId="0" applyNumberFormat="1" applyFont="1" applyFill="1" applyBorder="1" applyAlignment="1" applyProtection="1">
      <alignment horizontal="center"/>
      <protection hidden="1"/>
    </xf>
    <xf numFmtId="0" fontId="11" fillId="35" borderId="15" xfId="0" applyFont="1" applyFill="1" applyBorder="1" applyAlignment="1">
      <alignment/>
    </xf>
    <xf numFmtId="0" fontId="0" fillId="36" borderId="0" xfId="0" applyFill="1" applyAlignment="1">
      <alignment/>
    </xf>
    <xf numFmtId="0" fontId="6" fillId="36" borderId="0" xfId="0" applyFont="1" applyFill="1" applyAlignment="1">
      <alignment/>
    </xf>
    <xf numFmtId="0" fontId="4" fillId="36" borderId="0" xfId="0" applyFont="1" applyFill="1" applyAlignment="1">
      <alignment horizontal="right"/>
    </xf>
    <xf numFmtId="1" fontId="4" fillId="37" borderId="10" xfId="0" applyNumberFormat="1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horizontal="right"/>
    </xf>
    <xf numFmtId="0" fontId="5" fillId="36" borderId="0" xfId="0" applyFont="1" applyFill="1" applyAlignment="1">
      <alignment/>
    </xf>
    <xf numFmtId="0" fontId="6" fillId="38" borderId="13" xfId="0" applyFont="1" applyFill="1" applyBorder="1" applyAlignment="1">
      <alignment/>
    </xf>
    <xf numFmtId="0" fontId="6" fillId="38" borderId="20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 wrapText="1"/>
    </xf>
    <xf numFmtId="0" fontId="6" fillId="38" borderId="40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 wrapText="1"/>
    </xf>
    <xf numFmtId="0" fontId="11" fillId="34" borderId="4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1" fillId="34" borderId="21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1" fontId="0" fillId="19" borderId="16" xfId="0" applyNumberFormat="1" applyFont="1" applyFill="1" applyBorder="1" applyAlignment="1" applyProtection="1">
      <alignment horizontal="center"/>
      <protection hidden="1"/>
    </xf>
    <xf numFmtId="3" fontId="11" fillId="34" borderId="29" xfId="0" applyNumberFormat="1" applyFont="1" applyFill="1" applyBorder="1" applyAlignment="1" applyProtection="1">
      <alignment horizontal="center"/>
      <protection hidden="1"/>
    </xf>
    <xf numFmtId="3" fontId="11" fillId="34" borderId="30" xfId="0" applyNumberFormat="1" applyFont="1" applyFill="1" applyBorder="1" applyAlignment="1" applyProtection="1">
      <alignment horizontal="center"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1" fontId="0" fillId="0" borderId="28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Font="1" applyFill="1" applyBorder="1" applyAlignment="1" applyProtection="1">
      <alignment horizontal="center"/>
      <protection hidden="1"/>
    </xf>
    <xf numFmtId="165" fontId="0" fillId="0" borderId="16" xfId="0" applyNumberFormat="1" applyFont="1" applyFill="1" applyBorder="1" applyAlignment="1" applyProtection="1">
      <alignment horizontal="center"/>
      <protection hidden="1"/>
    </xf>
    <xf numFmtId="3" fontId="11" fillId="0" borderId="29" xfId="0" applyNumberFormat="1" applyFont="1" applyFill="1" applyBorder="1" applyAlignment="1" applyProtection="1">
      <alignment horizontal="center"/>
      <protection hidden="1"/>
    </xf>
    <xf numFmtId="3" fontId="11" fillId="0" borderId="30" xfId="0" applyNumberFormat="1" applyFont="1" applyFill="1" applyBorder="1" applyAlignment="1" applyProtection="1">
      <alignment horizontal="center"/>
      <protection hidden="1"/>
    </xf>
    <xf numFmtId="3" fontId="11" fillId="0" borderId="29" xfId="0" applyNumberFormat="1" applyFont="1" applyFill="1" applyBorder="1" applyAlignment="1" applyProtection="1">
      <alignment horizontal="center"/>
      <protection hidden="1"/>
    </xf>
    <xf numFmtId="3" fontId="11" fillId="0" borderId="30" xfId="0" applyNumberFormat="1" applyFont="1" applyFill="1" applyBorder="1" applyAlignment="1" applyProtection="1">
      <alignment horizontal="center"/>
      <protection hidden="1"/>
    </xf>
    <xf numFmtId="3" fontId="11" fillId="34" borderId="23" xfId="0" applyNumberFormat="1" applyFont="1" applyFill="1" applyBorder="1" applyAlignment="1" applyProtection="1">
      <alignment horizontal="center"/>
      <protection hidden="1"/>
    </xf>
    <xf numFmtId="3" fontId="11" fillId="34" borderId="24" xfId="0" applyNumberFormat="1" applyFont="1" applyFill="1" applyBorder="1" applyAlignment="1" applyProtection="1">
      <alignment horizontal="center"/>
      <protection hidden="1"/>
    </xf>
    <xf numFmtId="165" fontId="5" fillId="0" borderId="16" xfId="0" applyNumberFormat="1" applyFont="1" applyFill="1" applyBorder="1" applyAlignment="1">
      <alignment horizontal="center"/>
    </xf>
    <xf numFmtId="0" fontId="6" fillId="19" borderId="15" xfId="0" applyFont="1" applyFill="1" applyBorder="1" applyAlignment="1">
      <alignment/>
    </xf>
    <xf numFmtId="164" fontId="5" fillId="19" borderId="0" xfId="0" applyNumberFormat="1" applyFont="1" applyFill="1" applyBorder="1" applyAlignment="1">
      <alignment horizontal="center"/>
    </xf>
    <xf numFmtId="3" fontId="5" fillId="19" borderId="17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 applyProtection="1">
      <alignment horizontal="center"/>
      <protection hidden="1"/>
    </xf>
    <xf numFmtId="1" fontId="0" fillId="0" borderId="28" xfId="0" applyNumberFormat="1" applyFont="1" applyFill="1" applyBorder="1" applyAlignment="1" applyProtection="1">
      <alignment horizontal="center"/>
      <protection hidden="1"/>
    </xf>
    <xf numFmtId="1" fontId="0" fillId="19" borderId="25" xfId="0" applyNumberFormat="1" applyFont="1" applyFill="1" applyBorder="1" applyAlignment="1" applyProtection="1">
      <alignment horizontal="center"/>
      <protection hidden="1"/>
    </xf>
    <xf numFmtId="1" fontId="0" fillId="19" borderId="28" xfId="0" applyNumberFormat="1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/>
      <protection hidden="1"/>
    </xf>
    <xf numFmtId="1" fontId="0" fillId="19" borderId="29" xfId="0" applyNumberFormat="1" applyFont="1" applyFill="1" applyBorder="1" applyAlignment="1" applyProtection="1">
      <alignment horizontal="center"/>
      <protection hidden="1"/>
    </xf>
    <xf numFmtId="0" fontId="6" fillId="0" borderId="38" xfId="0" applyFont="1" applyFill="1" applyBorder="1" applyAlignment="1">
      <alignment/>
    </xf>
    <xf numFmtId="175" fontId="5" fillId="0" borderId="42" xfId="0" applyNumberFormat="1" applyFon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16" borderId="14" xfId="0" applyFont="1" applyFill="1" applyBorder="1" applyAlignment="1">
      <alignment/>
    </xf>
    <xf numFmtId="175" fontId="5" fillId="16" borderId="16" xfId="0" applyNumberFormat="1" applyFont="1" applyFill="1" applyBorder="1" applyAlignment="1">
      <alignment horizontal="center"/>
    </xf>
    <xf numFmtId="164" fontId="5" fillId="16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11" fillId="16" borderId="28" xfId="0" applyNumberFormat="1" applyFont="1" applyFill="1" applyBorder="1" applyAlignment="1" applyProtection="1">
      <alignment horizontal="center"/>
      <protection hidden="1"/>
    </xf>
    <xf numFmtId="3" fontId="11" fillId="16" borderId="18" xfId="0" applyNumberFormat="1" applyFont="1" applyFill="1" applyBorder="1" applyAlignment="1" applyProtection="1">
      <alignment horizontal="center"/>
      <protection hidden="1"/>
    </xf>
    <xf numFmtId="1" fontId="0" fillId="16" borderId="25" xfId="0" applyNumberFormat="1" applyFont="1" applyFill="1" applyBorder="1" applyAlignment="1" applyProtection="1">
      <alignment horizontal="center"/>
      <protection hidden="1"/>
    </xf>
    <xf numFmtId="170" fontId="5" fillId="12" borderId="16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70" fontId="5" fillId="0" borderId="1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/>
    </xf>
    <xf numFmtId="0" fontId="53" fillId="0" borderId="0" xfId="0" applyFont="1" applyAlignment="1">
      <alignment/>
    </xf>
    <xf numFmtId="1" fontId="0" fillId="19" borderId="25" xfId="0" applyNumberFormat="1" applyFont="1" applyFill="1" applyBorder="1" applyAlignment="1" applyProtection="1">
      <alignment horizontal="center"/>
      <protection hidden="1"/>
    </xf>
    <xf numFmtId="175" fontId="5" fillId="0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9" borderId="0" xfId="0" applyFill="1" applyAlignment="1">
      <alignment/>
    </xf>
    <xf numFmtId="0" fontId="6" fillId="35" borderId="0" xfId="0" applyFont="1" applyFill="1" applyBorder="1" applyAlignment="1">
      <alignment/>
    </xf>
    <xf numFmtId="170" fontId="5" fillId="16" borderId="42" xfId="0" applyNumberFormat="1" applyFont="1" applyFill="1" applyBorder="1" applyAlignment="1">
      <alignment horizontal="center"/>
    </xf>
    <xf numFmtId="170" fontId="5" fillId="0" borderId="42" xfId="0" applyNumberFormat="1" applyFont="1" applyFill="1" applyBorder="1" applyAlignment="1">
      <alignment horizontal="center"/>
    </xf>
    <xf numFmtId="0" fontId="6" fillId="35" borderId="38" xfId="0" applyFont="1" applyFill="1" applyBorder="1" applyAlignment="1">
      <alignment/>
    </xf>
    <xf numFmtId="175" fontId="5" fillId="35" borderId="42" xfId="0" applyNumberFormat="1" applyFont="1" applyFill="1" applyBorder="1" applyAlignment="1">
      <alignment horizontal="center"/>
    </xf>
    <xf numFmtId="164" fontId="5" fillId="35" borderId="42" xfId="0" applyNumberFormat="1" applyFont="1" applyFill="1" applyBorder="1" applyAlignment="1">
      <alignment horizontal="center"/>
    </xf>
    <xf numFmtId="170" fontId="5" fillId="35" borderId="42" xfId="0" applyNumberFormat="1" applyFont="1" applyFill="1" applyBorder="1" applyAlignment="1">
      <alignment horizontal="center"/>
    </xf>
    <xf numFmtId="0" fontId="6" fillId="35" borderId="14" xfId="0" applyFont="1" applyFill="1" applyBorder="1" applyAlignment="1">
      <alignment/>
    </xf>
    <xf numFmtId="164" fontId="5" fillId="35" borderId="16" xfId="0" applyNumberFormat="1" applyFont="1" applyFill="1" applyBorder="1" applyAlignment="1">
      <alignment horizontal="center"/>
    </xf>
    <xf numFmtId="170" fontId="5" fillId="35" borderId="16" xfId="0" applyNumberFormat="1" applyFont="1" applyFill="1" applyBorder="1" applyAlignment="1">
      <alignment horizontal="center"/>
    </xf>
    <xf numFmtId="1" fontId="0" fillId="35" borderId="28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0" fontId="6" fillId="35" borderId="44" xfId="0" applyFont="1" applyFill="1" applyBorder="1" applyAlignment="1">
      <alignment/>
    </xf>
    <xf numFmtId="3" fontId="5" fillId="35" borderId="18" xfId="0" applyNumberFormat="1" applyFont="1" applyFill="1" applyBorder="1" applyAlignment="1">
      <alignment horizontal="center"/>
    </xf>
    <xf numFmtId="165" fontId="5" fillId="35" borderId="16" xfId="0" applyNumberFormat="1" applyFont="1" applyFill="1" applyBorder="1" applyAlignment="1">
      <alignment horizontal="center"/>
    </xf>
    <xf numFmtId="3" fontId="11" fillId="35" borderId="29" xfId="0" applyNumberFormat="1" applyFont="1" applyFill="1" applyBorder="1" applyAlignment="1" applyProtection="1">
      <alignment horizontal="center"/>
      <protection hidden="1"/>
    </xf>
    <xf numFmtId="3" fontId="11" fillId="35" borderId="30" xfId="0" applyNumberFormat="1" applyFont="1" applyFill="1" applyBorder="1" applyAlignment="1" applyProtection="1">
      <alignment horizontal="center"/>
      <protection hidden="1"/>
    </xf>
    <xf numFmtId="1" fontId="0" fillId="35" borderId="28" xfId="0" applyNumberFormat="1" applyFont="1" applyFill="1" applyBorder="1" applyAlignment="1" applyProtection="1">
      <alignment horizontal="center"/>
      <protection hidden="1"/>
    </xf>
    <xf numFmtId="2" fontId="0" fillId="34" borderId="16" xfId="0" applyNumberFormat="1" applyFont="1" applyFill="1" applyBorder="1" applyAlignment="1" applyProtection="1">
      <alignment horizontal="center"/>
      <protection hidden="1"/>
    </xf>
    <xf numFmtId="2" fontId="0" fillId="34" borderId="0" xfId="0" applyNumberFormat="1" applyFont="1" applyFill="1" applyBorder="1" applyAlignment="1" applyProtection="1">
      <alignment horizontal="center"/>
      <protection hidden="1"/>
    </xf>
    <xf numFmtId="165" fontId="0" fillId="16" borderId="16" xfId="0" applyNumberFormat="1" applyFont="1" applyFill="1" applyBorder="1" applyAlignment="1" applyProtection="1">
      <alignment horizontal="center"/>
      <protection hidden="1"/>
    </xf>
    <xf numFmtId="165" fontId="0" fillId="35" borderId="0" xfId="0" applyNumberFormat="1" applyFont="1" applyFill="1" applyBorder="1" applyAlignment="1" applyProtection="1">
      <alignment horizontal="center"/>
      <protection hidden="1"/>
    </xf>
    <xf numFmtId="165" fontId="0" fillId="35" borderId="16" xfId="0" applyNumberFormat="1" applyFont="1" applyFill="1" applyBorder="1" applyAlignment="1" applyProtection="1">
      <alignment horizontal="center"/>
      <protection hidden="1"/>
    </xf>
    <xf numFmtId="172" fontId="0" fillId="36" borderId="0" xfId="0" applyNumberFormat="1" applyFill="1" applyAlignment="1">
      <alignment/>
    </xf>
    <xf numFmtId="165" fontId="0" fillId="19" borderId="16" xfId="0" applyNumberFormat="1" applyFont="1" applyFill="1" applyBorder="1" applyAlignment="1" applyProtection="1">
      <alignment horizontal="center"/>
      <protection hidden="1"/>
    </xf>
    <xf numFmtId="165" fontId="0" fillId="0" borderId="45" xfId="0" applyNumberFormat="1" applyFont="1" applyFill="1" applyBorder="1" applyAlignment="1" applyProtection="1">
      <alignment horizontal="center"/>
      <protection hidden="1"/>
    </xf>
    <xf numFmtId="165" fontId="0" fillId="19" borderId="45" xfId="0" applyNumberFormat="1" applyFont="1" applyFill="1" applyBorder="1" applyAlignment="1" applyProtection="1">
      <alignment horizontal="center"/>
      <protection hidden="1"/>
    </xf>
    <xf numFmtId="165" fontId="5" fillId="34" borderId="16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164" fontId="5" fillId="34" borderId="0" xfId="0" applyNumberFormat="1" applyFont="1" applyFill="1" applyBorder="1" applyAlignment="1">
      <alignment horizontal="center"/>
    </xf>
    <xf numFmtId="165" fontId="5" fillId="34" borderId="0" xfId="0" applyNumberFormat="1" applyFont="1" applyFill="1" applyBorder="1" applyAlignment="1">
      <alignment horizontal="center"/>
    </xf>
    <xf numFmtId="3" fontId="5" fillId="34" borderId="17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5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164" fontId="5" fillId="35" borderId="11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3" fontId="5" fillId="35" borderId="46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164" fontId="5" fillId="0" borderId="34" xfId="0" applyNumberFormat="1" applyFont="1" applyFill="1" applyBorder="1" applyAlignment="1">
      <alignment horizontal="center"/>
    </xf>
    <xf numFmtId="165" fontId="5" fillId="0" borderId="34" xfId="0" applyNumberFormat="1" applyFont="1" applyFill="1" applyBorder="1" applyAlignment="1">
      <alignment horizontal="center"/>
    </xf>
    <xf numFmtId="3" fontId="5" fillId="0" borderId="47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1" fontId="0" fillId="0" borderId="34" xfId="0" applyNumberFormat="1" applyFont="1" applyFill="1" applyBorder="1" applyAlignment="1" applyProtection="1">
      <alignment horizontal="center"/>
      <protection hidden="1"/>
    </xf>
    <xf numFmtId="2" fontId="0" fillId="0" borderId="34" xfId="0" applyNumberFormat="1" applyFont="1" applyFill="1" applyBorder="1" applyAlignment="1" applyProtection="1">
      <alignment horizontal="center"/>
      <protection hidden="1"/>
    </xf>
    <xf numFmtId="165" fontId="0" fillId="0" borderId="34" xfId="0" applyNumberFormat="1" applyFont="1" applyFill="1" applyBorder="1" applyAlignment="1" applyProtection="1">
      <alignment horizontal="center"/>
      <protection hidden="1"/>
    </xf>
    <xf numFmtId="3" fontId="11" fillId="0" borderId="36" xfId="0" applyNumberFormat="1" applyFont="1" applyFill="1" applyBorder="1" applyAlignment="1" applyProtection="1">
      <alignment horizontal="center"/>
      <protection hidden="1"/>
    </xf>
    <xf numFmtId="3" fontId="11" fillId="0" borderId="37" xfId="0" applyNumberFormat="1" applyFont="1" applyFill="1" applyBorder="1" applyAlignment="1" applyProtection="1">
      <alignment horizontal="center"/>
      <protection hidden="1"/>
    </xf>
    <xf numFmtId="2" fontId="0" fillId="35" borderId="0" xfId="0" applyNumberFormat="1" applyFont="1" applyFill="1" applyBorder="1" applyAlignment="1" applyProtection="1">
      <alignment horizontal="center"/>
      <protection hidden="1"/>
    </xf>
    <xf numFmtId="3" fontId="11" fillId="35" borderId="23" xfId="0" applyNumberFormat="1" applyFont="1" applyFill="1" applyBorder="1" applyAlignment="1" applyProtection="1">
      <alignment horizontal="center"/>
      <protection hidden="1"/>
    </xf>
    <xf numFmtId="3" fontId="11" fillId="35" borderId="24" xfId="0" applyNumberFormat="1" applyFont="1" applyFill="1" applyBorder="1" applyAlignment="1" applyProtection="1">
      <alignment horizontal="center"/>
      <protection hidden="1"/>
    </xf>
    <xf numFmtId="2" fontId="0" fillId="35" borderId="16" xfId="0" applyNumberFormat="1" applyFont="1" applyFill="1" applyBorder="1" applyAlignment="1" applyProtection="1">
      <alignment horizontal="center"/>
      <protection hidden="1"/>
    </xf>
    <xf numFmtId="1" fontId="0" fillId="35" borderId="49" xfId="0" applyNumberFormat="1" applyFont="1" applyFill="1" applyBorder="1" applyAlignment="1" applyProtection="1">
      <alignment horizontal="center"/>
      <protection hidden="1"/>
    </xf>
    <xf numFmtId="1" fontId="0" fillId="35" borderId="50" xfId="0" applyNumberFormat="1" applyFont="1" applyFill="1" applyBorder="1" applyAlignment="1" applyProtection="1">
      <alignment horizontal="center"/>
      <protection hidden="1"/>
    </xf>
    <xf numFmtId="2" fontId="0" fillId="35" borderId="50" xfId="0" applyNumberFormat="1" applyFont="1" applyFill="1" applyBorder="1" applyAlignment="1" applyProtection="1">
      <alignment horizontal="center"/>
      <protection hidden="1"/>
    </xf>
    <xf numFmtId="165" fontId="0" fillId="35" borderId="50" xfId="0" applyNumberFormat="1" applyFont="1" applyFill="1" applyBorder="1" applyAlignment="1" applyProtection="1">
      <alignment horizontal="center"/>
      <protection hidden="1"/>
    </xf>
    <xf numFmtId="3" fontId="11" fillId="35" borderId="51" xfId="0" applyNumberFormat="1" applyFont="1" applyFill="1" applyBorder="1" applyAlignment="1" applyProtection="1">
      <alignment horizontal="center"/>
      <protection hidden="1"/>
    </xf>
    <xf numFmtId="3" fontId="11" fillId="35" borderId="52" xfId="0" applyNumberFormat="1" applyFont="1" applyFill="1" applyBorder="1" applyAlignment="1" applyProtection="1">
      <alignment horizontal="center"/>
      <protection hidden="1"/>
    </xf>
    <xf numFmtId="1" fontId="0" fillId="34" borderId="29" xfId="0" applyNumberFormat="1" applyFont="1" applyFill="1" applyBorder="1" applyAlignment="1" applyProtection="1">
      <alignment horizontal="center"/>
      <protection hidden="1"/>
    </xf>
    <xf numFmtId="3" fontId="11" fillId="35" borderId="49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/>
    </xf>
    <xf numFmtId="165" fontId="5" fillId="19" borderId="0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/>
    </xf>
    <xf numFmtId="41" fontId="5" fillId="0" borderId="18" xfId="43" applyFont="1" applyFill="1" applyBorder="1" applyAlignment="1">
      <alignment horizontal="center"/>
    </xf>
    <xf numFmtId="3" fontId="5" fillId="0" borderId="54" xfId="0" applyNumberFormat="1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3" fontId="5" fillId="16" borderId="54" xfId="0" applyNumberFormat="1" applyFont="1" applyFill="1" applyBorder="1" applyAlignment="1" applyProtection="1">
      <alignment horizontal="center"/>
      <protection locked="0"/>
    </xf>
    <xf numFmtId="3" fontId="5" fillId="16" borderId="18" xfId="0" applyNumberFormat="1" applyFont="1" applyFill="1" applyBorder="1" applyAlignment="1" applyProtection="1">
      <alignment horizontal="center"/>
      <protection locked="0"/>
    </xf>
    <xf numFmtId="0" fontId="6" fillId="16" borderId="16" xfId="0" applyFont="1" applyFill="1" applyBorder="1" applyAlignment="1">
      <alignment/>
    </xf>
    <xf numFmtId="0" fontId="5" fillId="16" borderId="16" xfId="0" applyFont="1" applyFill="1" applyBorder="1" applyAlignment="1">
      <alignment horizontal="center"/>
    </xf>
    <xf numFmtId="3" fontId="11" fillId="0" borderId="25" xfId="0" applyNumberFormat="1" applyFont="1" applyFill="1" applyBorder="1" applyAlignment="1" applyProtection="1">
      <alignment horizontal="center"/>
      <protection hidden="1"/>
    </xf>
    <xf numFmtId="3" fontId="11" fillId="0" borderId="17" xfId="0" applyNumberFormat="1" applyFont="1" applyFill="1" applyBorder="1" applyAlignment="1" applyProtection="1">
      <alignment horizontal="center"/>
      <protection hidden="1"/>
    </xf>
    <xf numFmtId="1" fontId="0" fillId="16" borderId="29" xfId="0" applyNumberFormat="1" applyFont="1" applyFill="1" applyBorder="1" applyAlignment="1" applyProtection="1">
      <alignment horizontal="center"/>
      <protection hidden="1"/>
    </xf>
    <xf numFmtId="170" fontId="5" fillId="35" borderId="11" xfId="0" applyNumberFormat="1" applyFont="1" applyFill="1" applyBorder="1" applyAlignment="1">
      <alignment horizontal="center"/>
    </xf>
    <xf numFmtId="0" fontId="6" fillId="16" borderId="15" xfId="0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16" borderId="34" xfId="0" applyFont="1" applyFill="1" applyBorder="1" applyAlignment="1">
      <alignment horizontal="center"/>
    </xf>
    <xf numFmtId="0" fontId="9" fillId="16" borderId="47" xfId="0" applyFont="1" applyFill="1" applyBorder="1" applyAlignment="1">
      <alignment horizontal="center" wrapText="1"/>
    </xf>
    <xf numFmtId="1" fontId="0" fillId="16" borderId="34" xfId="0" applyNumberFormat="1" applyFont="1" applyFill="1" applyBorder="1" applyAlignment="1" applyProtection="1">
      <alignment horizontal="center"/>
      <protection hidden="1"/>
    </xf>
    <xf numFmtId="165" fontId="0" fillId="16" borderId="34" xfId="0" applyNumberFormat="1" applyFont="1" applyFill="1" applyBorder="1" applyAlignment="1" applyProtection="1">
      <alignment horizontal="center"/>
      <protection hidden="1"/>
    </xf>
    <xf numFmtId="3" fontId="11" fillId="16" borderId="47" xfId="0" applyNumberFormat="1" applyFont="1" applyFill="1" applyBorder="1" applyAlignment="1" applyProtection="1">
      <alignment horizontal="center"/>
      <protection hidden="1"/>
    </xf>
    <xf numFmtId="0" fontId="5" fillId="16" borderId="0" xfId="0" applyFont="1" applyFill="1" applyBorder="1" applyAlignment="1">
      <alignment horizontal="center"/>
    </xf>
    <xf numFmtId="3" fontId="11" fillId="0" borderId="28" xfId="0" applyNumberFormat="1" applyFont="1" applyFill="1" applyBorder="1" applyAlignment="1" applyProtection="1">
      <alignment horizontal="center"/>
      <protection hidden="1"/>
    </xf>
    <xf numFmtId="3" fontId="11" fillId="0" borderId="18" xfId="0" applyNumberFormat="1" applyFont="1" applyFill="1" applyBorder="1" applyAlignment="1" applyProtection="1">
      <alignment horizontal="center"/>
      <protection hidden="1"/>
    </xf>
    <xf numFmtId="3" fontId="11" fillId="16" borderId="33" xfId="0" applyNumberFormat="1" applyFont="1" applyFill="1" applyBorder="1" applyAlignment="1" applyProtection="1">
      <alignment horizontal="center"/>
      <protection hidden="1"/>
    </xf>
    <xf numFmtId="1" fontId="0" fillId="16" borderId="33" xfId="0" applyNumberFormat="1" applyFont="1" applyFill="1" applyBorder="1" applyAlignment="1" applyProtection="1">
      <alignment horizontal="center"/>
      <protection hidden="1"/>
    </xf>
    <xf numFmtId="0" fontId="6" fillId="16" borderId="48" xfId="0" applyFont="1" applyFill="1" applyBorder="1" applyAlignment="1">
      <alignment/>
    </xf>
    <xf numFmtId="1" fontId="0" fillId="16" borderId="0" xfId="0" applyNumberFormat="1" applyFont="1" applyFill="1" applyBorder="1" applyAlignment="1" applyProtection="1">
      <alignment horizontal="center"/>
      <protection hidden="1"/>
    </xf>
    <xf numFmtId="1" fontId="0" fillId="16" borderId="55" xfId="0" applyNumberFormat="1" applyFont="1" applyFill="1" applyBorder="1" applyAlignment="1" applyProtection="1">
      <alignment horizontal="center"/>
      <protection hidden="1"/>
    </xf>
    <xf numFmtId="1" fontId="0" fillId="16" borderId="42" xfId="0" applyNumberFormat="1" applyFont="1" applyFill="1" applyBorder="1" applyAlignment="1" applyProtection="1">
      <alignment horizontal="center"/>
      <protection hidden="1"/>
    </xf>
    <xf numFmtId="165" fontId="0" fillId="16" borderId="42" xfId="0" applyNumberFormat="1" applyFont="1" applyFill="1" applyBorder="1" applyAlignment="1" applyProtection="1">
      <alignment horizontal="center"/>
      <protection hidden="1"/>
    </xf>
    <xf numFmtId="3" fontId="11" fillId="16" borderId="55" xfId="0" applyNumberFormat="1" applyFont="1" applyFill="1" applyBorder="1" applyAlignment="1" applyProtection="1">
      <alignment horizontal="center"/>
      <protection hidden="1"/>
    </xf>
    <xf numFmtId="3" fontId="11" fillId="16" borderId="54" xfId="0" applyNumberFormat="1" applyFont="1" applyFill="1" applyBorder="1" applyAlignment="1" applyProtection="1">
      <alignment horizontal="center"/>
      <protection hidden="1"/>
    </xf>
    <xf numFmtId="164" fontId="5" fillId="16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5" fillId="19" borderId="16" xfId="0" applyNumberFormat="1" applyFont="1" applyFill="1" applyBorder="1" applyAlignment="1">
      <alignment horizontal="center"/>
    </xf>
    <xf numFmtId="0" fontId="5" fillId="19" borderId="16" xfId="0" applyFont="1" applyFill="1" applyBorder="1" applyAlignment="1">
      <alignment horizontal="center"/>
    </xf>
    <xf numFmtId="0" fontId="5" fillId="19" borderId="16" xfId="0" applyFont="1" applyFill="1" applyBorder="1" applyAlignment="1">
      <alignment/>
    </xf>
    <xf numFmtId="0" fontId="6" fillId="19" borderId="56" xfId="0" applyFont="1" applyFill="1" applyBorder="1" applyAlignment="1">
      <alignment/>
    </xf>
    <xf numFmtId="164" fontId="5" fillId="19" borderId="50" xfId="0" applyNumberFormat="1" applyFont="1" applyFill="1" applyBorder="1" applyAlignment="1">
      <alignment horizontal="center"/>
    </xf>
    <xf numFmtId="3" fontId="5" fillId="19" borderId="57" xfId="0" applyNumberFormat="1" applyFont="1" applyFill="1" applyBorder="1" applyAlignment="1">
      <alignment horizontal="center"/>
    </xf>
    <xf numFmtId="164" fontId="5" fillId="0" borderId="58" xfId="0" applyNumberFormat="1" applyFont="1" applyFill="1" applyBorder="1" applyAlignment="1">
      <alignment horizontal="center"/>
    </xf>
    <xf numFmtId="2" fontId="5" fillId="0" borderId="58" xfId="0" applyNumberFormat="1" applyFont="1" applyFill="1" applyBorder="1" applyAlignment="1">
      <alignment horizontal="center"/>
    </xf>
    <xf numFmtId="3" fontId="5" fillId="0" borderId="59" xfId="0" applyNumberFormat="1" applyFont="1" applyFill="1" applyBorder="1" applyAlignment="1">
      <alignment horizontal="center"/>
    </xf>
    <xf numFmtId="1" fontId="0" fillId="19" borderId="60" xfId="0" applyNumberFormat="1" applyFont="1" applyFill="1" applyBorder="1" applyAlignment="1" applyProtection="1">
      <alignment horizontal="center"/>
      <protection hidden="1"/>
    </xf>
    <xf numFmtId="1" fontId="0" fillId="19" borderId="11" xfId="0" applyNumberFormat="1" applyFont="1" applyFill="1" applyBorder="1" applyAlignment="1" applyProtection="1">
      <alignment horizontal="center"/>
      <protection hidden="1"/>
    </xf>
    <xf numFmtId="165" fontId="0" fillId="19" borderId="11" xfId="0" applyNumberFormat="1" applyFont="1" applyFill="1" applyBorder="1" applyAlignment="1" applyProtection="1">
      <alignment horizontal="center"/>
      <protection hidden="1"/>
    </xf>
    <xf numFmtId="3" fontId="11" fillId="19" borderId="61" xfId="0" applyNumberFormat="1" applyFont="1" applyFill="1" applyBorder="1" applyAlignment="1" applyProtection="1">
      <alignment horizontal="center"/>
      <protection hidden="1"/>
    </xf>
    <xf numFmtId="3" fontId="11" fillId="19" borderId="62" xfId="0" applyNumberFormat="1" applyFont="1" applyFill="1" applyBorder="1" applyAlignment="1" applyProtection="1">
      <alignment horizontal="center"/>
      <protection hidden="1"/>
    </xf>
    <xf numFmtId="1" fontId="0" fillId="0" borderId="29" xfId="0" applyNumberFormat="1" applyFont="1" applyFill="1" applyBorder="1" applyAlignment="1" applyProtection="1">
      <alignment horizontal="center"/>
      <protection hidden="1"/>
    </xf>
    <xf numFmtId="1" fontId="0" fillId="0" borderId="55" xfId="0" applyNumberFormat="1" applyFont="1" applyFill="1" applyBorder="1" applyAlignment="1" applyProtection="1">
      <alignment horizontal="center"/>
      <protection hidden="1"/>
    </xf>
    <xf numFmtId="1" fontId="0" fillId="35" borderId="63" xfId="0" applyNumberFormat="1" applyFont="1" applyFill="1" applyBorder="1" applyAlignment="1" applyProtection="1">
      <alignment horizontal="center"/>
      <protection hidden="1"/>
    </xf>
    <xf numFmtId="1" fontId="0" fillId="19" borderId="51" xfId="0" applyNumberFormat="1" applyFont="1" applyFill="1" applyBorder="1" applyAlignment="1" applyProtection="1">
      <alignment horizontal="center"/>
      <protection hidden="1"/>
    </xf>
    <xf numFmtId="1" fontId="0" fillId="19" borderId="50" xfId="0" applyNumberFormat="1" applyFont="1" applyFill="1" applyBorder="1" applyAlignment="1" applyProtection="1">
      <alignment horizontal="center"/>
      <protection hidden="1"/>
    </xf>
    <xf numFmtId="165" fontId="0" fillId="19" borderId="64" xfId="0" applyNumberFormat="1" applyFont="1" applyFill="1" applyBorder="1" applyAlignment="1" applyProtection="1">
      <alignment horizontal="center"/>
      <protection hidden="1"/>
    </xf>
    <xf numFmtId="3" fontId="11" fillId="19" borderId="49" xfId="0" applyNumberFormat="1" applyFont="1" applyFill="1" applyBorder="1" applyAlignment="1" applyProtection="1">
      <alignment horizontal="center"/>
      <protection hidden="1"/>
    </xf>
    <xf numFmtId="3" fontId="11" fillId="19" borderId="52" xfId="0" applyNumberFormat="1" applyFont="1" applyFill="1" applyBorder="1" applyAlignment="1" applyProtection="1">
      <alignment horizontal="center"/>
      <protection hidden="1"/>
    </xf>
    <xf numFmtId="0" fontId="6" fillId="9" borderId="13" xfId="0" applyFont="1" applyFill="1" applyBorder="1" applyAlignment="1">
      <alignment/>
    </xf>
    <xf numFmtId="0" fontId="6" fillId="9" borderId="19" xfId="0" applyFont="1" applyFill="1" applyBorder="1" applyAlignment="1">
      <alignment horizontal="center"/>
    </xf>
    <xf numFmtId="0" fontId="9" fillId="9" borderId="39" xfId="0" applyFont="1" applyFill="1" applyBorder="1" applyAlignment="1">
      <alignment horizontal="center" wrapText="1"/>
    </xf>
    <xf numFmtId="0" fontId="6" fillId="9" borderId="15" xfId="0" applyFont="1" applyFill="1" applyBorder="1" applyAlignment="1">
      <alignment/>
    </xf>
    <xf numFmtId="164" fontId="5" fillId="9" borderId="0" xfId="0" applyNumberFormat="1" applyFont="1" applyFill="1" applyBorder="1" applyAlignment="1">
      <alignment horizontal="center"/>
    </xf>
    <xf numFmtId="3" fontId="5" fillId="9" borderId="17" xfId="0" applyNumberFormat="1" applyFont="1" applyFill="1" applyBorder="1" applyAlignment="1">
      <alignment horizontal="center"/>
    </xf>
    <xf numFmtId="0" fontId="6" fillId="9" borderId="14" xfId="0" applyFont="1" applyFill="1" applyBorder="1" applyAlignment="1">
      <alignment/>
    </xf>
    <xf numFmtId="164" fontId="5" fillId="9" borderId="16" xfId="0" applyNumberFormat="1" applyFont="1" applyFill="1" applyBorder="1" applyAlignment="1">
      <alignment horizontal="center"/>
    </xf>
    <xf numFmtId="2" fontId="5" fillId="9" borderId="16" xfId="0" applyNumberFormat="1" applyFont="1" applyFill="1" applyBorder="1" applyAlignment="1">
      <alignment horizontal="center"/>
    </xf>
    <xf numFmtId="3" fontId="5" fillId="9" borderId="18" xfId="0" applyNumberFormat="1" applyFont="1" applyFill="1" applyBorder="1" applyAlignment="1">
      <alignment horizontal="center"/>
    </xf>
    <xf numFmtId="170" fontId="5" fillId="9" borderId="1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0" fillId="9" borderId="16" xfId="0" applyNumberFormat="1" applyFont="1" applyFill="1" applyBorder="1" applyAlignment="1" applyProtection="1">
      <alignment horizontal="center"/>
      <protection hidden="1"/>
    </xf>
    <xf numFmtId="165" fontId="0" fillId="9" borderId="16" xfId="0" applyNumberFormat="1" applyFont="1" applyFill="1" applyBorder="1" applyAlignment="1" applyProtection="1">
      <alignment horizontal="center"/>
      <protection hidden="1"/>
    </xf>
    <xf numFmtId="170" fontId="5" fillId="0" borderId="34" xfId="0" applyNumberFormat="1" applyFont="1" applyFill="1" applyBorder="1" applyAlignment="1">
      <alignment horizontal="center"/>
    </xf>
    <xf numFmtId="170" fontId="5" fillId="9" borderId="0" xfId="0" applyNumberFormat="1" applyFont="1" applyFill="1" applyBorder="1" applyAlignment="1">
      <alignment horizontal="center"/>
    </xf>
    <xf numFmtId="1" fontId="0" fillId="0" borderId="58" xfId="0" applyNumberFormat="1" applyFont="1" applyFill="1" applyBorder="1" applyAlignment="1" applyProtection="1">
      <alignment horizontal="center"/>
      <protection hidden="1"/>
    </xf>
    <xf numFmtId="165" fontId="0" fillId="0" borderId="58" xfId="0" applyNumberFormat="1" applyFont="1" applyFill="1" applyBorder="1" applyAlignment="1" applyProtection="1">
      <alignment horizontal="center"/>
      <protection hidden="1"/>
    </xf>
    <xf numFmtId="170" fontId="5" fillId="34" borderId="16" xfId="0" applyNumberFormat="1" applyFont="1" applyFill="1" applyBorder="1" applyAlignment="1">
      <alignment horizontal="center"/>
    </xf>
    <xf numFmtId="3" fontId="5" fillId="16" borderId="17" xfId="0" applyNumberFormat="1" applyFont="1" applyFill="1" applyBorder="1" applyAlignment="1">
      <alignment horizontal="center" wrapText="1"/>
    </xf>
    <xf numFmtId="165" fontId="0" fillId="16" borderId="0" xfId="0" applyNumberFormat="1" applyFont="1" applyFill="1" applyBorder="1" applyAlignment="1" applyProtection="1">
      <alignment horizontal="center"/>
      <protection hidden="1"/>
    </xf>
    <xf numFmtId="3" fontId="11" fillId="16" borderId="25" xfId="0" applyNumberFormat="1" applyFont="1" applyFill="1" applyBorder="1" applyAlignment="1" applyProtection="1">
      <alignment horizontal="center"/>
      <protection hidden="1"/>
    </xf>
    <xf numFmtId="3" fontId="11" fillId="16" borderId="17" xfId="0" applyNumberFormat="1" applyFont="1" applyFill="1" applyBorder="1" applyAlignment="1" applyProtection="1">
      <alignment horizontal="center"/>
      <protection hidden="1"/>
    </xf>
    <xf numFmtId="3" fontId="11" fillId="16" borderId="25" xfId="0" applyNumberFormat="1" applyFont="1" applyFill="1" applyBorder="1" applyAlignment="1" applyProtection="1">
      <alignment horizontal="center"/>
      <protection hidden="1"/>
    </xf>
    <xf numFmtId="3" fontId="11" fillId="16" borderId="17" xfId="0" applyNumberFormat="1" applyFont="1" applyFill="1" applyBorder="1" applyAlignment="1" applyProtection="1">
      <alignment horizontal="center"/>
      <protection hidden="1"/>
    </xf>
    <xf numFmtId="3" fontId="11" fillId="0" borderId="25" xfId="0" applyNumberFormat="1" applyFont="1" applyFill="1" applyBorder="1" applyAlignment="1" applyProtection="1">
      <alignment horizontal="center"/>
      <protection hidden="1"/>
    </xf>
    <xf numFmtId="3" fontId="11" fillId="0" borderId="17" xfId="0" applyNumberFormat="1" applyFont="1" applyFill="1" applyBorder="1" applyAlignment="1" applyProtection="1">
      <alignment horizontal="center"/>
      <protection hidden="1"/>
    </xf>
    <xf numFmtId="3" fontId="11" fillId="0" borderId="28" xfId="0" applyNumberFormat="1" applyFont="1" applyFill="1" applyBorder="1" applyAlignment="1" applyProtection="1">
      <alignment horizontal="center"/>
      <protection hidden="1"/>
    </xf>
    <xf numFmtId="3" fontId="11" fillId="0" borderId="18" xfId="0" applyNumberFormat="1" applyFont="1" applyFill="1" applyBorder="1" applyAlignment="1" applyProtection="1">
      <alignment horizontal="center"/>
      <protection hidden="1"/>
    </xf>
    <xf numFmtId="175" fontId="5" fillId="0" borderId="16" xfId="0" applyNumberFormat="1" applyFont="1" applyFill="1" applyBorder="1" applyAlignment="1">
      <alignment horizontal="center"/>
    </xf>
    <xf numFmtId="170" fontId="5" fillId="16" borderId="16" xfId="0" applyNumberFormat="1" applyFont="1" applyFill="1" applyBorder="1" applyAlignment="1">
      <alignment horizontal="center"/>
    </xf>
    <xf numFmtId="0" fontId="6" fillId="16" borderId="44" xfId="0" applyFont="1" applyFill="1" applyBorder="1" applyAlignment="1">
      <alignment/>
    </xf>
    <xf numFmtId="175" fontId="5" fillId="16" borderId="11" xfId="0" applyNumberFormat="1" applyFont="1" applyFill="1" applyBorder="1" applyAlignment="1">
      <alignment horizontal="center"/>
    </xf>
    <xf numFmtId="164" fontId="5" fillId="16" borderId="11" xfId="0" applyNumberFormat="1" applyFont="1" applyFill="1" applyBorder="1" applyAlignment="1">
      <alignment horizontal="center"/>
    </xf>
    <xf numFmtId="3" fontId="5" fillId="16" borderId="46" xfId="0" applyNumberFormat="1" applyFont="1" applyFill="1" applyBorder="1" applyAlignment="1" applyProtection="1">
      <alignment horizontal="center"/>
      <protection locked="0"/>
    </xf>
    <xf numFmtId="1" fontId="0" fillId="16" borderId="60" xfId="0" applyNumberFormat="1" applyFont="1" applyFill="1" applyBorder="1" applyAlignment="1" applyProtection="1">
      <alignment horizontal="center"/>
      <protection hidden="1"/>
    </xf>
    <xf numFmtId="1" fontId="0" fillId="16" borderId="11" xfId="0" applyNumberFormat="1" applyFont="1" applyFill="1" applyBorder="1" applyAlignment="1" applyProtection="1">
      <alignment horizontal="center"/>
      <protection hidden="1"/>
    </xf>
    <xf numFmtId="165" fontId="0" fillId="16" borderId="11" xfId="0" applyNumberFormat="1" applyFont="1" applyFill="1" applyBorder="1" applyAlignment="1" applyProtection="1">
      <alignment horizontal="center"/>
      <protection hidden="1"/>
    </xf>
    <xf numFmtId="3" fontId="11" fillId="16" borderId="60" xfId="0" applyNumberFormat="1" applyFont="1" applyFill="1" applyBorder="1" applyAlignment="1" applyProtection="1">
      <alignment horizontal="center"/>
      <protection hidden="1"/>
    </xf>
    <xf numFmtId="3" fontId="11" fillId="16" borderId="46" xfId="0" applyNumberFormat="1" applyFont="1" applyFill="1" applyBorder="1" applyAlignment="1" applyProtection="1">
      <alignment horizontal="center"/>
      <protection hidden="1"/>
    </xf>
    <xf numFmtId="3" fontId="11" fillId="16" borderId="60" xfId="0" applyNumberFormat="1" applyFont="1" applyFill="1" applyBorder="1" applyAlignment="1" applyProtection="1">
      <alignment horizontal="center"/>
      <protection hidden="1"/>
    </xf>
    <xf numFmtId="3" fontId="11" fillId="16" borderId="46" xfId="0" applyNumberFormat="1" applyFont="1" applyFill="1" applyBorder="1" applyAlignment="1" applyProtection="1">
      <alignment horizontal="center"/>
      <protection hidden="1"/>
    </xf>
    <xf numFmtId="170" fontId="5" fillId="19" borderId="16" xfId="0" applyNumberFormat="1" applyFont="1" applyFill="1" applyBorder="1" applyAlignment="1">
      <alignment horizontal="center"/>
    </xf>
    <xf numFmtId="0" fontId="6" fillId="19" borderId="41" xfId="0" applyFont="1" applyFill="1" applyBorder="1" applyAlignment="1">
      <alignment/>
    </xf>
    <xf numFmtId="0" fontId="6" fillId="19" borderId="6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164" fontId="5" fillId="0" borderId="50" xfId="0" applyNumberFormat="1" applyFont="1" applyFill="1" applyBorder="1" applyAlignment="1">
      <alignment horizontal="center"/>
    </xf>
    <xf numFmtId="2" fontId="5" fillId="0" borderId="50" xfId="0" applyNumberFormat="1" applyFont="1" applyFill="1" applyBorder="1" applyAlignment="1">
      <alignment horizontal="center"/>
    </xf>
    <xf numFmtId="165" fontId="5" fillId="0" borderId="50" xfId="0" applyNumberFormat="1" applyFont="1" applyFill="1" applyBorder="1" applyAlignment="1">
      <alignment horizontal="center"/>
    </xf>
    <xf numFmtId="3" fontId="5" fillId="0" borderId="57" xfId="0" applyNumberFormat="1" applyFont="1" applyFill="1" applyBorder="1" applyAlignment="1">
      <alignment horizontal="center"/>
    </xf>
    <xf numFmtId="0" fontId="6" fillId="0" borderId="66" xfId="0" applyFont="1" applyFill="1" applyBorder="1" applyAlignment="1">
      <alignment/>
    </xf>
    <xf numFmtId="0" fontId="6" fillId="12" borderId="41" xfId="0" applyFont="1" applyFill="1" applyBorder="1" applyAlignment="1">
      <alignment/>
    </xf>
    <xf numFmtId="1" fontId="0" fillId="0" borderId="51" xfId="0" applyNumberFormat="1" applyFont="1" applyFill="1" applyBorder="1" applyAlignment="1" applyProtection="1">
      <alignment horizontal="center"/>
      <protection hidden="1"/>
    </xf>
    <xf numFmtId="1" fontId="0" fillId="0" borderId="50" xfId="0" applyNumberFormat="1" applyFont="1" applyFill="1" applyBorder="1" applyAlignment="1" applyProtection="1">
      <alignment horizontal="center"/>
      <protection hidden="1"/>
    </xf>
    <xf numFmtId="165" fontId="0" fillId="0" borderId="50" xfId="0" applyNumberFormat="1" applyFont="1" applyFill="1" applyBorder="1" applyAlignment="1" applyProtection="1">
      <alignment horizontal="center"/>
      <protection hidden="1"/>
    </xf>
    <xf numFmtId="3" fontId="11" fillId="0" borderId="49" xfId="0" applyNumberFormat="1" applyFont="1" applyFill="1" applyBorder="1" applyAlignment="1" applyProtection="1">
      <alignment horizontal="center"/>
      <protection hidden="1"/>
    </xf>
    <xf numFmtId="3" fontId="11" fillId="0" borderId="52" xfId="0" applyNumberFormat="1" applyFont="1" applyFill="1" applyBorder="1" applyAlignment="1" applyProtection="1">
      <alignment horizontal="center"/>
      <protection hidden="1"/>
    </xf>
    <xf numFmtId="3" fontId="11" fillId="0" borderId="67" xfId="0" applyNumberFormat="1" applyFont="1" applyFill="1" applyBorder="1" applyAlignment="1" applyProtection="1">
      <alignment horizontal="center"/>
      <protection hidden="1"/>
    </xf>
    <xf numFmtId="3" fontId="11" fillId="0" borderId="68" xfId="0" applyNumberFormat="1" applyFont="1" applyFill="1" applyBorder="1" applyAlignment="1" applyProtection="1">
      <alignment horizontal="center"/>
      <protection hidden="1"/>
    </xf>
    <xf numFmtId="3" fontId="11" fillId="0" borderId="49" xfId="0" applyNumberFormat="1" applyFont="1" applyFill="1" applyBorder="1" applyAlignment="1" applyProtection="1">
      <alignment horizontal="center"/>
      <protection hidden="1"/>
    </xf>
    <xf numFmtId="3" fontId="11" fillId="0" borderId="52" xfId="0" applyNumberFormat="1" applyFont="1" applyFill="1" applyBorder="1" applyAlignment="1" applyProtection="1">
      <alignment horizontal="center"/>
      <protection hidden="1"/>
    </xf>
    <xf numFmtId="0" fontId="6" fillId="0" borderId="44" xfId="0" applyFont="1" applyFill="1" applyBorder="1" applyAlignment="1">
      <alignment/>
    </xf>
    <xf numFmtId="1" fontId="0" fillId="12" borderId="63" xfId="0" applyNumberFormat="1" applyFont="1" applyFill="1" applyBorder="1" applyAlignment="1" applyProtection="1">
      <alignment horizontal="center"/>
      <protection hidden="1"/>
    </xf>
    <xf numFmtId="1" fontId="0" fillId="12" borderId="58" xfId="0" applyNumberFormat="1" applyFont="1" applyFill="1" applyBorder="1" applyAlignment="1" applyProtection="1">
      <alignment horizontal="center"/>
      <protection hidden="1"/>
    </xf>
    <xf numFmtId="165" fontId="0" fillId="12" borderId="58" xfId="0" applyNumberFormat="1" applyFont="1" applyFill="1" applyBorder="1" applyAlignment="1" applyProtection="1">
      <alignment horizontal="center"/>
      <protection hidden="1"/>
    </xf>
    <xf numFmtId="3" fontId="11" fillId="12" borderId="67" xfId="0" applyNumberFormat="1" applyFont="1" applyFill="1" applyBorder="1" applyAlignment="1" applyProtection="1">
      <alignment horizontal="center"/>
      <protection hidden="1"/>
    </xf>
    <xf numFmtId="3" fontId="11" fillId="12" borderId="68" xfId="0" applyNumberFormat="1" applyFont="1" applyFill="1" applyBorder="1" applyAlignment="1" applyProtection="1">
      <alignment horizontal="center"/>
      <protection hidden="1"/>
    </xf>
    <xf numFmtId="1" fontId="0" fillId="0" borderId="35" xfId="0" applyNumberFormat="1" applyFont="1" applyFill="1" applyBorder="1" applyAlignment="1" applyProtection="1">
      <alignment horizontal="center"/>
      <protection hidden="1"/>
    </xf>
    <xf numFmtId="1" fontId="0" fillId="34" borderId="69" xfId="0" applyNumberFormat="1" applyFont="1" applyFill="1" applyBorder="1" applyAlignment="1" applyProtection="1">
      <alignment horizontal="center"/>
      <protection hidden="1"/>
    </xf>
    <xf numFmtId="1" fontId="0" fillId="35" borderId="45" xfId="0" applyNumberFormat="1" applyFont="1" applyFill="1" applyBorder="1" applyAlignment="1" applyProtection="1">
      <alignment horizontal="center"/>
      <protection hidden="1"/>
    </xf>
    <xf numFmtId="1" fontId="0" fillId="34" borderId="45" xfId="0" applyNumberFormat="1" applyFont="1" applyFill="1" applyBorder="1" applyAlignment="1" applyProtection="1">
      <alignment horizontal="center"/>
      <protection hidden="1"/>
    </xf>
    <xf numFmtId="1" fontId="0" fillId="35" borderId="69" xfId="0" applyNumberFormat="1" applyFont="1" applyFill="1" applyBorder="1" applyAlignment="1" applyProtection="1">
      <alignment horizontal="center"/>
      <protection hidden="1"/>
    </xf>
    <xf numFmtId="1" fontId="0" fillId="35" borderId="64" xfId="0" applyNumberFormat="1" applyFont="1" applyFill="1" applyBorder="1" applyAlignment="1" applyProtection="1">
      <alignment horizontal="center"/>
      <protection hidden="1"/>
    </xf>
    <xf numFmtId="0" fontId="6" fillId="34" borderId="70" xfId="0" applyFont="1" applyFill="1" applyBorder="1" applyAlignment="1" applyProtection="1">
      <alignment/>
      <protection hidden="1"/>
    </xf>
    <xf numFmtId="0" fontId="6" fillId="0" borderId="71" xfId="0" applyFont="1" applyFill="1" applyBorder="1" applyAlignment="1">
      <alignment/>
    </xf>
    <xf numFmtId="0" fontId="6" fillId="34" borderId="45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0" fontId="6" fillId="34" borderId="70" xfId="0" applyFont="1" applyFill="1" applyBorder="1" applyAlignment="1">
      <alignment/>
    </xf>
    <xf numFmtId="1" fontId="0" fillId="9" borderId="45" xfId="0" applyNumberFormat="1" applyFont="1" applyFill="1" applyBorder="1" applyAlignment="1" applyProtection="1">
      <alignment horizontal="center"/>
      <protection hidden="1"/>
    </xf>
    <xf numFmtId="1" fontId="0" fillId="0" borderId="73" xfId="0" applyNumberFormat="1" applyFont="1" applyFill="1" applyBorder="1" applyAlignment="1" applyProtection="1">
      <alignment horizontal="center"/>
      <protection hidden="1"/>
    </xf>
    <xf numFmtId="0" fontId="6" fillId="9" borderId="53" xfId="0" applyFont="1" applyFill="1" applyBorder="1" applyAlignment="1">
      <alignment/>
    </xf>
    <xf numFmtId="0" fontId="0" fillId="0" borderId="19" xfId="0" applyBorder="1" applyAlignment="1">
      <alignment/>
    </xf>
    <xf numFmtId="170" fontId="5" fillId="0" borderId="50" xfId="0" applyNumberFormat="1" applyFont="1" applyFill="1" applyBorder="1" applyAlignment="1">
      <alignment horizontal="center"/>
    </xf>
    <xf numFmtId="0" fontId="6" fillId="9" borderId="74" xfId="0" applyFont="1" applyFill="1" applyBorder="1" applyAlignment="1">
      <alignment/>
    </xf>
    <xf numFmtId="164" fontId="5" fillId="9" borderId="58" xfId="0" applyNumberFormat="1" applyFont="1" applyFill="1" applyBorder="1" applyAlignment="1">
      <alignment horizontal="center"/>
    </xf>
    <xf numFmtId="2" fontId="5" fillId="9" borderId="58" xfId="0" applyNumberFormat="1" applyFont="1" applyFill="1" applyBorder="1" applyAlignment="1">
      <alignment horizontal="center"/>
    </xf>
    <xf numFmtId="170" fontId="5" fillId="9" borderId="58" xfId="0" applyNumberFormat="1" applyFont="1" applyFill="1" applyBorder="1" applyAlignment="1">
      <alignment horizontal="center"/>
    </xf>
    <xf numFmtId="3" fontId="5" fillId="9" borderId="59" xfId="0" applyNumberFormat="1" applyFont="1" applyFill="1" applyBorder="1" applyAlignment="1">
      <alignment horizontal="center"/>
    </xf>
    <xf numFmtId="1" fontId="0" fillId="0" borderId="69" xfId="0" applyNumberFormat="1" applyFont="1" applyFill="1" applyBorder="1" applyAlignment="1" applyProtection="1">
      <alignment horizontal="center"/>
      <protection hidden="1"/>
    </xf>
    <xf numFmtId="1" fontId="0" fillId="0" borderId="72" xfId="0" applyNumberFormat="1" applyFont="1" applyFill="1" applyBorder="1" applyAlignment="1" applyProtection="1">
      <alignment horizontal="center"/>
      <protection hidden="1"/>
    </xf>
    <xf numFmtId="1" fontId="0" fillId="0" borderId="11" xfId="0" applyNumberFormat="1" applyFont="1" applyFill="1" applyBorder="1" applyAlignment="1" applyProtection="1">
      <alignment horizontal="center"/>
      <protection hidden="1"/>
    </xf>
    <xf numFmtId="165" fontId="0" fillId="0" borderId="11" xfId="0" applyNumberFormat="1" applyFont="1" applyFill="1" applyBorder="1" applyAlignment="1" applyProtection="1">
      <alignment horizontal="center"/>
      <protection hidden="1"/>
    </xf>
    <xf numFmtId="0" fontId="6" fillId="9" borderId="45" xfId="0" applyFont="1" applyFill="1" applyBorder="1" applyAlignment="1">
      <alignment/>
    </xf>
    <xf numFmtId="0" fontId="0" fillId="0" borderId="0" xfId="0" applyFont="1" applyAlignment="1">
      <alignment/>
    </xf>
    <xf numFmtId="3" fontId="11" fillId="9" borderId="29" xfId="0" applyNumberFormat="1" applyFont="1" applyFill="1" applyBorder="1" applyAlignment="1" applyProtection="1">
      <alignment horizontal="center"/>
      <protection hidden="1"/>
    </xf>
    <xf numFmtId="3" fontId="11" fillId="9" borderId="30" xfId="0" applyNumberFormat="1" applyFont="1" applyFill="1" applyBorder="1" applyAlignment="1" applyProtection="1">
      <alignment horizontal="center"/>
      <protection hidden="1"/>
    </xf>
    <xf numFmtId="3" fontId="11" fillId="0" borderId="61" xfId="0" applyNumberFormat="1" applyFont="1" applyFill="1" applyBorder="1" applyAlignment="1" applyProtection="1">
      <alignment horizontal="center"/>
      <protection hidden="1"/>
    </xf>
    <xf numFmtId="3" fontId="11" fillId="0" borderId="62" xfId="0" applyNumberFormat="1" applyFont="1" applyFill="1" applyBorder="1" applyAlignment="1" applyProtection="1">
      <alignment horizontal="center"/>
      <protection hidden="1"/>
    </xf>
    <xf numFmtId="0" fontId="11" fillId="9" borderId="22" xfId="0" applyFont="1" applyFill="1" applyBorder="1" applyAlignment="1">
      <alignment horizontal="center"/>
    </xf>
    <xf numFmtId="0" fontId="11" fillId="9" borderId="26" xfId="0" applyFont="1" applyFill="1" applyBorder="1" applyAlignment="1">
      <alignment horizontal="center"/>
    </xf>
    <xf numFmtId="0" fontId="11" fillId="9" borderId="31" xfId="0" applyFont="1" applyFill="1" applyBorder="1" applyAlignment="1">
      <alignment horizontal="center"/>
    </xf>
    <xf numFmtId="0" fontId="11" fillId="9" borderId="71" xfId="0" applyFont="1" applyFill="1" applyBorder="1" applyAlignment="1">
      <alignment horizontal="center"/>
    </xf>
    <xf numFmtId="0" fontId="11" fillId="9" borderId="26" xfId="0" applyFont="1" applyFill="1" applyBorder="1" applyAlignment="1">
      <alignment horizontal="center" wrapText="1"/>
    </xf>
    <xf numFmtId="0" fontId="11" fillId="9" borderId="27" xfId="0" applyFont="1" applyFill="1" applyBorder="1" applyAlignment="1">
      <alignment horizontal="center" wrapText="1"/>
    </xf>
    <xf numFmtId="1" fontId="0" fillId="0" borderId="71" xfId="0" applyNumberFormat="1" applyFont="1" applyFill="1" applyBorder="1" applyAlignment="1" applyProtection="1">
      <alignment horizontal="center"/>
      <protection hidden="1"/>
    </xf>
    <xf numFmtId="0" fontId="6" fillId="0" borderId="75" xfId="0" applyFont="1" applyFill="1" applyBorder="1" applyAlignment="1">
      <alignment/>
    </xf>
    <xf numFmtId="0" fontId="6" fillId="9" borderId="41" xfId="0" applyFont="1" applyFill="1" applyBorder="1" applyAlignment="1">
      <alignment/>
    </xf>
    <xf numFmtId="0" fontId="6" fillId="0" borderId="76" xfId="0" applyFont="1" applyFill="1" applyBorder="1" applyAlignment="1">
      <alignment/>
    </xf>
    <xf numFmtId="0" fontId="34" fillId="0" borderId="0" xfId="53" applyFont="1" applyAlignment="1" applyProtection="1">
      <alignment horizontal="center" vertical="top"/>
      <protection/>
    </xf>
    <xf numFmtId="0" fontId="3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/>
    </xf>
    <xf numFmtId="1" fontId="11" fillId="0" borderId="31" xfId="0" applyNumberFormat="1" applyFont="1" applyFill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 wrapText="1"/>
    </xf>
    <xf numFmtId="0" fontId="6" fillId="36" borderId="0" xfId="0" applyFont="1" applyFill="1" applyAlignment="1">
      <alignment horizontal="center" wrapText="1"/>
    </xf>
    <xf numFmtId="0" fontId="4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7">
    <dxf>
      <font>
        <color indexed="9"/>
      </font>
    </dxf>
    <dxf>
      <font>
        <color theme="0" tint="-0.149959996342659"/>
      </font>
    </dxf>
    <dxf>
      <font>
        <color indexed="9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indexed="9"/>
      </font>
    </dxf>
    <dxf>
      <font>
        <color theme="8" tint="0.5999600291252136"/>
      </font>
    </dxf>
    <dxf>
      <font>
        <color indexed="42"/>
      </font>
    </dxf>
    <dxf>
      <font>
        <color indexed="9"/>
      </font>
    </dxf>
    <dxf>
      <font>
        <color theme="0"/>
      </font>
    </dxf>
    <dxf>
      <font>
        <color theme="6" tint="0.5999600291252136"/>
      </font>
    </dxf>
    <dxf>
      <font>
        <color indexed="9"/>
      </font>
    </dxf>
    <dxf>
      <font>
        <color indexed="42"/>
      </font>
    </dxf>
    <dxf>
      <font>
        <color theme="0" tint="-0.149959996342659"/>
      </font>
    </dxf>
    <dxf>
      <font>
        <color indexed="9"/>
      </font>
    </dxf>
    <dxf>
      <font>
        <color theme="0" tint="-0.149959996342659"/>
      </font>
    </dxf>
    <dxf>
      <font>
        <color indexed="9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color indexed="9"/>
      </font>
    </dxf>
    <dxf>
      <font>
        <color theme="0"/>
      </font>
    </dxf>
    <dxf>
      <font>
        <color theme="9" tint="0.3999499976634979"/>
      </font>
    </dxf>
    <dxf>
      <font>
        <color theme="0"/>
      </font>
    </dxf>
    <dxf>
      <font>
        <color theme="0" tint="-0.149959996342659"/>
      </font>
    </dxf>
    <dxf>
      <font>
        <color theme="6" tint="0.5999600291252136"/>
      </font>
    </dxf>
    <dxf>
      <font>
        <name val="Cambria"/>
        <color theme="8" tint="0.5999600291252136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" /><Relationship Id="rId3" Type="http://schemas.openxmlformats.org/officeDocument/2006/relationships/hyperlink" Target="#" /><Relationship Id="rId4" Type="http://schemas.openxmlformats.org/officeDocument/2006/relationships/image" Target="../media/image2.png" /><Relationship Id="rId5" Type="http://schemas.openxmlformats.org/officeDocument/2006/relationships/hyperlink" Target="http://www.yara.is/" TargetMode="External" /><Relationship Id="rId6" Type="http://schemas.openxmlformats.org/officeDocument/2006/relationships/hyperlink" Target="http://www.yara.is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hyperlink" Target="http://www.buvis.is/" TargetMode="External" /><Relationship Id="rId10" Type="http://schemas.openxmlformats.org/officeDocument/2006/relationships/hyperlink" Target="http://www.buvis.is/" TargetMode="External" /><Relationship Id="rId11" Type="http://schemas.openxmlformats.org/officeDocument/2006/relationships/image" Target="../media/image5.jpeg" /><Relationship Id="rId12" Type="http://schemas.openxmlformats.org/officeDocument/2006/relationships/hyperlink" Target="http://www.rml.is/" TargetMode="External" /><Relationship Id="rId13" Type="http://schemas.openxmlformats.org/officeDocument/2006/relationships/hyperlink" Target="http://www.rml.is/" TargetMode="External" /><Relationship Id="rId14" Type="http://schemas.openxmlformats.org/officeDocument/2006/relationships/image" Target="../media/image6.jpeg" /><Relationship Id="rId15" Type="http://schemas.openxmlformats.org/officeDocument/2006/relationships/hyperlink" Target="http://www.lifland.is/" TargetMode="External" /><Relationship Id="rId16" Type="http://schemas.openxmlformats.org/officeDocument/2006/relationships/hyperlink" Target="http://www.lifland.i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http://www.bu.is/" TargetMode="External" /><Relationship Id="rId3" Type="http://schemas.openxmlformats.org/officeDocument/2006/relationships/hyperlink" Target="http://www.bu.is/" TargetMode="External" /><Relationship Id="rId4" Type="http://schemas.openxmlformats.org/officeDocument/2006/relationships/image" Target="../media/image8.png" /><Relationship Id="rId5" Type="http://schemas.openxmlformats.org/officeDocument/2006/relationships/hyperlink" Target="http://www.aburdur.is/" TargetMode="External" /><Relationship Id="rId6" Type="http://schemas.openxmlformats.org/officeDocument/2006/relationships/hyperlink" Target="http://www.aburdur.is/" TargetMode="External" /><Relationship Id="rId7" Type="http://schemas.openxmlformats.org/officeDocument/2006/relationships/image" Target="../media/image9.png" /><Relationship Id="rId8" Type="http://schemas.openxmlformats.org/officeDocument/2006/relationships/hyperlink" Target="http://www.yara.is/yara/" TargetMode="External" /><Relationship Id="rId9" Type="http://schemas.openxmlformats.org/officeDocument/2006/relationships/hyperlink" Target="http://www.yara.is/yara/" TargetMode="External" /><Relationship Id="rId10" Type="http://schemas.openxmlformats.org/officeDocument/2006/relationships/image" Target="../media/image10.png" /><Relationship Id="rId11" Type="http://schemas.openxmlformats.org/officeDocument/2006/relationships/hyperlink" Target="http://www.buvis.is/" TargetMode="External" /><Relationship Id="rId12" Type="http://schemas.openxmlformats.org/officeDocument/2006/relationships/hyperlink" Target="http://www.buvis.is/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www.rml.is/" TargetMode="External" /><Relationship Id="rId15" Type="http://schemas.openxmlformats.org/officeDocument/2006/relationships/hyperlink" Target="http://www.rml.is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lifland.is/" TargetMode="External" /><Relationship Id="rId18" Type="http://schemas.openxmlformats.org/officeDocument/2006/relationships/hyperlink" Target="http://www.lifland.i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http://www.aburdur.is/" TargetMode="External" /><Relationship Id="rId3" Type="http://schemas.openxmlformats.org/officeDocument/2006/relationships/hyperlink" Target="http://www.aburdur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http://www.buvis.is/" TargetMode="External" /><Relationship Id="rId3" Type="http://schemas.openxmlformats.org/officeDocument/2006/relationships/hyperlink" Target="http://www.buvis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5.jpeg" /><Relationship Id="rId3" Type="http://schemas.openxmlformats.org/officeDocument/2006/relationships/hyperlink" Target="http://www.rml.is/" TargetMode="External" /><Relationship Id="rId4" Type="http://schemas.openxmlformats.org/officeDocument/2006/relationships/hyperlink" Target="http://www.rml.i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hyperlink" Target="http://www.yara.is/yara/" TargetMode="External" /><Relationship Id="rId3" Type="http://schemas.openxmlformats.org/officeDocument/2006/relationships/hyperlink" Target="http://www.yara.is/yara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hyperlink" Target="http://www.lifland.is/" TargetMode="External" /><Relationship Id="rId3" Type="http://schemas.openxmlformats.org/officeDocument/2006/relationships/hyperlink" Target="http://www.lifland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238125</xdr:colOff>
      <xdr:row>3</xdr:row>
      <xdr:rowOff>190500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324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38100</xdr:rowOff>
    </xdr:from>
    <xdr:to>
      <xdr:col>0</xdr:col>
      <xdr:colOff>685800</xdr:colOff>
      <xdr:row>73</xdr:row>
      <xdr:rowOff>161925</xdr:rowOff>
    </xdr:to>
    <xdr:pic>
      <xdr:nvPicPr>
        <xdr:cNvPr id="2" name="Picture 6" descr="yara_logo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258925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47625</xdr:rowOff>
    </xdr:from>
    <xdr:to>
      <xdr:col>0</xdr:col>
      <xdr:colOff>1704975</xdr:colOff>
      <xdr:row>44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43950"/>
          <a:ext cx="1704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1552575</xdr:colOff>
      <xdr:row>23</xdr:row>
      <xdr:rowOff>9525</xdr:rowOff>
    </xdr:to>
    <xdr:pic>
      <xdr:nvPicPr>
        <xdr:cNvPr id="4" name="Picture 359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086225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38100</xdr:rowOff>
    </xdr:from>
    <xdr:to>
      <xdr:col>14</xdr:col>
      <xdr:colOff>200025</xdr:colOff>
      <xdr:row>5</xdr:row>
      <xdr:rowOff>38100</xdr:rowOff>
    </xdr:to>
    <xdr:pic>
      <xdr:nvPicPr>
        <xdr:cNvPr id="5" name="Picture 1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96225" y="238125"/>
          <a:ext cx="1104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91</xdr:row>
      <xdr:rowOff>180975</xdr:rowOff>
    </xdr:from>
    <xdr:to>
      <xdr:col>0</xdr:col>
      <xdr:colOff>1438275</xdr:colOff>
      <xdr:row>96</xdr:row>
      <xdr:rowOff>0</xdr:rowOff>
    </xdr:to>
    <xdr:pic>
      <xdr:nvPicPr>
        <xdr:cNvPr id="6" name="Picture 1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" y="19002375"/>
          <a:ext cx="1419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40</xdr:row>
      <xdr:rowOff>66675</xdr:rowOff>
    </xdr:from>
    <xdr:to>
      <xdr:col>15</xdr:col>
      <xdr:colOff>38100</xdr:colOff>
      <xdr:row>44</xdr:row>
      <xdr:rowOff>161925</xdr:rowOff>
    </xdr:to>
    <xdr:pic>
      <xdr:nvPicPr>
        <xdr:cNvPr id="1" name="Picture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9020175"/>
          <a:ext cx="1724025" cy="895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6</xdr:row>
      <xdr:rowOff>276225</xdr:rowOff>
    </xdr:from>
    <xdr:to>
      <xdr:col>15</xdr:col>
      <xdr:colOff>561975</xdr:colOff>
      <xdr:row>7</xdr:row>
      <xdr:rowOff>552450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1857375"/>
          <a:ext cx="2390775" cy="5619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11</xdr:col>
      <xdr:colOff>19050</xdr:colOff>
      <xdr:row>62</xdr:row>
      <xdr:rowOff>104775</xdr:rowOff>
    </xdr:from>
    <xdr:to>
      <xdr:col>12</xdr:col>
      <xdr:colOff>104775</xdr:colOff>
      <xdr:row>66</xdr:row>
      <xdr:rowOff>104775</xdr:rowOff>
    </xdr:to>
    <xdr:pic>
      <xdr:nvPicPr>
        <xdr:cNvPr id="3" name="Picture 6" descr="yara_logo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0" y="13354050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819150</xdr:colOff>
      <xdr:row>22</xdr:row>
      <xdr:rowOff>0</xdr:rowOff>
    </xdr:from>
    <xdr:to>
      <xdr:col>14</xdr:col>
      <xdr:colOff>28575</xdr:colOff>
      <xdr:row>24</xdr:row>
      <xdr:rowOff>209550</xdr:rowOff>
    </xdr:to>
    <xdr:pic>
      <xdr:nvPicPr>
        <xdr:cNvPr id="4" name="Picture 359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81925" y="5276850"/>
          <a:ext cx="1543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5" name="Picture 7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78</xdr:row>
      <xdr:rowOff>0</xdr:rowOff>
    </xdr:from>
    <xdr:to>
      <xdr:col>13</xdr:col>
      <xdr:colOff>180975</xdr:colOff>
      <xdr:row>82</xdr:row>
      <xdr:rowOff>28575</xdr:rowOff>
    </xdr:to>
    <xdr:pic>
      <xdr:nvPicPr>
        <xdr:cNvPr id="6" name="Picture 1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39075" y="16430625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123825</xdr:rowOff>
    </xdr:from>
    <xdr:to>
      <xdr:col>1</xdr:col>
      <xdr:colOff>76200</xdr:colOff>
      <xdr:row>7</xdr:row>
      <xdr:rowOff>314325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7850"/>
          <a:ext cx="2143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228600</xdr:rowOff>
    </xdr:from>
    <xdr:to>
      <xdr:col>0</xdr:col>
      <xdr:colOff>1552575</xdr:colOff>
      <xdr:row>7</xdr:row>
      <xdr:rowOff>28575</xdr:rowOff>
    </xdr:to>
    <xdr:pic>
      <xdr:nvPicPr>
        <xdr:cNvPr id="1" name="Picture 35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4975"/>
          <a:ext cx="1552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1162050</xdr:colOff>
      <xdr:row>5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11620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28575</xdr:rowOff>
    </xdr:from>
    <xdr:to>
      <xdr:col>0</xdr:col>
      <xdr:colOff>647700</xdr:colOff>
      <xdr:row>6</xdr:row>
      <xdr:rowOff>447675</xdr:rowOff>
    </xdr:to>
    <xdr:pic>
      <xdr:nvPicPr>
        <xdr:cNvPr id="1" name="Picture 1" descr="yara_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5425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5</xdr:row>
      <xdr:rowOff>66675</xdr:rowOff>
    </xdr:from>
    <xdr:to>
      <xdr:col>0</xdr:col>
      <xdr:colOff>1266825</xdr:colOff>
      <xdr:row>7</xdr:row>
      <xdr:rowOff>352425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90700"/>
          <a:ext cx="1095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ddny\AppData\Local\Microsoft\Windows\Temporary%20Internet%20Files\Content.Outlook\3LEO5HD2\Magn%20&#225;bur&#240;arefna%20N%202016%20l&#230;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nainnihald"/>
      <sheetName val="Allir"/>
      <sheetName val="Fóðurblandan"/>
      <sheetName val="Búvís"/>
      <sheetName val="Skeljungur"/>
      <sheetName val="YARA"/>
      <sheetName val="Lífla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3"/>
  <sheetViews>
    <sheetView showGridLines="0" tabSelected="1" zoomScalePageLayoutView="0" workbookViewId="0" topLeftCell="A91">
      <selection activeCell="A117" sqref="A117"/>
    </sheetView>
  </sheetViews>
  <sheetFormatPr defaultColWidth="9.140625" defaultRowHeight="12.75"/>
  <cols>
    <col min="1" max="1" width="31.28125" style="1" customWidth="1"/>
    <col min="2" max="2" width="7.140625" style="1" customWidth="1"/>
    <col min="3" max="3" width="5.8515625" style="1" customWidth="1"/>
    <col min="4" max="4" width="6.7109375" style="1" customWidth="1"/>
    <col min="5" max="5" width="6.28125" style="1" customWidth="1"/>
    <col min="6" max="7" width="5.7109375" style="1" customWidth="1"/>
    <col min="8" max="8" width="7.140625" style="1" customWidth="1"/>
    <col min="9" max="9" width="11.57421875" style="1" customWidth="1"/>
    <col min="10" max="10" width="10.57421875" style="1" customWidth="1"/>
    <col min="11" max="11" width="14.7109375" style="1" customWidth="1"/>
    <col min="12" max="14" width="6.421875" style="1" customWidth="1"/>
    <col min="15" max="15" width="8.140625" style="1" customWidth="1"/>
    <col min="16" max="16" width="12.421875" style="1" bestFit="1" customWidth="1"/>
    <col min="17" max="16384" width="9.140625" style="1" customWidth="1"/>
  </cols>
  <sheetData>
    <row r="1" spans="4:11" ht="15.75">
      <c r="D1" s="416" t="s">
        <v>96</v>
      </c>
      <c r="E1" s="416"/>
      <c r="F1" s="416"/>
      <c r="G1" s="416"/>
      <c r="H1" s="416"/>
      <c r="I1" s="416"/>
      <c r="J1" s="416"/>
      <c r="K1" s="416"/>
    </row>
    <row r="2" spans="4:11" ht="13.5" customHeight="1">
      <c r="D2" s="416" t="s">
        <v>28</v>
      </c>
      <c r="E2" s="416"/>
      <c r="F2" s="416"/>
      <c r="G2" s="416"/>
      <c r="H2" s="416"/>
      <c r="I2" s="416"/>
      <c r="J2" s="416"/>
      <c r="K2" s="416"/>
    </row>
    <row r="3" spans="4:11" ht="15.75">
      <c r="D3" s="416" t="s">
        <v>30</v>
      </c>
      <c r="E3" s="416"/>
      <c r="F3" s="416"/>
      <c r="G3" s="416"/>
      <c r="H3" s="416"/>
      <c r="I3" s="416"/>
      <c r="J3" s="416"/>
      <c r="K3" s="416"/>
    </row>
    <row r="4" spans="4:11" ht="15.75" thickBot="1">
      <c r="D4" s="417" t="s">
        <v>110</v>
      </c>
      <c r="E4" s="417"/>
      <c r="F4" s="417"/>
      <c r="G4" s="417"/>
      <c r="H4" s="417"/>
      <c r="I4" s="417"/>
      <c r="J4" s="417"/>
      <c r="K4" s="417"/>
    </row>
    <row r="5" spans="1:15" ht="32.25" customHeight="1" thickBot="1">
      <c r="A5" s="31" t="s">
        <v>3</v>
      </c>
      <c r="B5" s="47" t="s">
        <v>0</v>
      </c>
      <c r="C5" s="47" t="s">
        <v>1</v>
      </c>
      <c r="D5" s="47" t="s">
        <v>2</v>
      </c>
      <c r="E5" s="47" t="s">
        <v>4</v>
      </c>
      <c r="F5" s="47" t="s">
        <v>5</v>
      </c>
      <c r="G5" s="47" t="s">
        <v>6</v>
      </c>
      <c r="H5" s="47" t="s">
        <v>7</v>
      </c>
      <c r="I5" s="47" t="s">
        <v>11</v>
      </c>
      <c r="J5" s="47" t="s">
        <v>8</v>
      </c>
      <c r="K5" s="107" t="s">
        <v>57</v>
      </c>
      <c r="N5" s="414"/>
      <c r="O5" s="415"/>
    </row>
    <row r="6" spans="1:15" ht="15.75">
      <c r="A6" s="226" t="s">
        <v>34</v>
      </c>
      <c r="B6" s="227">
        <v>27</v>
      </c>
      <c r="C6" s="227"/>
      <c r="D6" s="227"/>
      <c r="E6" s="227">
        <v>8.4</v>
      </c>
      <c r="F6" s="227"/>
      <c r="G6" s="227"/>
      <c r="H6" s="227"/>
      <c r="I6" s="227"/>
      <c r="J6" s="228"/>
      <c r="K6" s="229">
        <v>49327</v>
      </c>
      <c r="O6" s="98"/>
    </row>
    <row r="7" spans="1:15" ht="15.75">
      <c r="A7" s="216" t="s">
        <v>78</v>
      </c>
      <c r="B7" s="217">
        <v>26</v>
      </c>
      <c r="C7" s="217"/>
      <c r="D7" s="217"/>
      <c r="E7" s="217">
        <v>7</v>
      </c>
      <c r="F7" s="217"/>
      <c r="G7" s="217">
        <v>4</v>
      </c>
      <c r="H7" s="217"/>
      <c r="I7" s="217"/>
      <c r="J7" s="218"/>
      <c r="K7" s="219">
        <v>51155</v>
      </c>
      <c r="O7" s="98"/>
    </row>
    <row r="8" spans="1:15" ht="15.75">
      <c r="A8" s="194" t="s">
        <v>55</v>
      </c>
      <c r="B8" s="195">
        <v>12</v>
      </c>
      <c r="C8" s="195">
        <v>6.6</v>
      </c>
      <c r="D8" s="195">
        <v>14.1</v>
      </c>
      <c r="E8" s="195"/>
      <c r="F8" s="195">
        <v>1</v>
      </c>
      <c r="G8" s="195">
        <v>14</v>
      </c>
      <c r="H8" s="221">
        <v>0.03</v>
      </c>
      <c r="I8" s="195"/>
      <c r="J8" s="202"/>
      <c r="K8" s="201">
        <v>77821</v>
      </c>
      <c r="O8" s="98"/>
    </row>
    <row r="9" spans="1:15" ht="15.75">
      <c r="A9" s="32" t="s">
        <v>98</v>
      </c>
      <c r="B9" s="108">
        <v>21</v>
      </c>
      <c r="C9" s="108">
        <v>3.1</v>
      </c>
      <c r="D9" s="108">
        <v>10</v>
      </c>
      <c r="E9" s="108">
        <v>1</v>
      </c>
      <c r="F9" s="108"/>
      <c r="G9" s="108">
        <v>2</v>
      </c>
      <c r="H9" s="109"/>
      <c r="I9" s="109"/>
      <c r="J9" s="323">
        <v>0.0015</v>
      </c>
      <c r="K9" s="37">
        <v>62615</v>
      </c>
      <c r="O9" s="99"/>
    </row>
    <row r="10" spans="1:11" ht="15.75">
      <c r="A10" s="194" t="s">
        <v>99</v>
      </c>
      <c r="B10" s="195">
        <v>27</v>
      </c>
      <c r="C10" s="195">
        <v>2.6</v>
      </c>
      <c r="D10" s="195">
        <v>5</v>
      </c>
      <c r="E10" s="195">
        <v>1.1</v>
      </c>
      <c r="F10" s="195"/>
      <c r="G10" s="195">
        <v>2</v>
      </c>
      <c r="H10" s="221"/>
      <c r="I10" s="221"/>
      <c r="J10" s="196">
        <v>0.0015</v>
      </c>
      <c r="K10" s="201">
        <v>60125</v>
      </c>
    </row>
    <row r="11" spans="1:15" ht="15.75">
      <c r="A11" s="32" t="s">
        <v>79</v>
      </c>
      <c r="B11" s="108">
        <v>23</v>
      </c>
      <c r="C11" s="108">
        <v>5.2</v>
      </c>
      <c r="D11" s="108"/>
      <c r="E11" s="108">
        <v>5.9</v>
      </c>
      <c r="F11" s="108"/>
      <c r="G11" s="108">
        <v>2</v>
      </c>
      <c r="H11" s="109"/>
      <c r="I11" s="109"/>
      <c r="J11" s="215"/>
      <c r="K11" s="37">
        <v>57964</v>
      </c>
      <c r="O11" s="99"/>
    </row>
    <row r="12" spans="1:11" ht="15.75">
      <c r="A12" s="194" t="s">
        <v>80</v>
      </c>
      <c r="B12" s="195">
        <v>25</v>
      </c>
      <c r="C12" s="195">
        <v>2.1</v>
      </c>
      <c r="D12" s="195"/>
      <c r="E12" s="195">
        <v>7.1</v>
      </c>
      <c r="F12" s="195"/>
      <c r="G12" s="195">
        <v>2</v>
      </c>
      <c r="H12" s="221"/>
      <c r="I12" s="221"/>
      <c r="J12" s="196">
        <v>0.0015</v>
      </c>
      <c r="K12" s="201">
        <v>57089</v>
      </c>
    </row>
    <row r="13" spans="1:15" ht="15.75">
      <c r="A13" s="32" t="s">
        <v>100</v>
      </c>
      <c r="B13" s="108">
        <v>23.8</v>
      </c>
      <c r="C13" s="108">
        <v>4</v>
      </c>
      <c r="D13" s="108"/>
      <c r="E13" s="108">
        <v>5.9</v>
      </c>
      <c r="F13" s="108"/>
      <c r="G13" s="108">
        <v>2</v>
      </c>
      <c r="H13" s="109"/>
      <c r="I13" s="109"/>
      <c r="J13" s="323">
        <v>0.0015</v>
      </c>
      <c r="K13" s="37">
        <v>57294</v>
      </c>
      <c r="O13" s="99"/>
    </row>
    <row r="14" spans="1:11" ht="15.75">
      <c r="A14" s="194" t="s">
        <v>35</v>
      </c>
      <c r="B14" s="195">
        <v>17</v>
      </c>
      <c r="C14" s="195">
        <v>6.6</v>
      </c>
      <c r="D14" s="195">
        <v>10</v>
      </c>
      <c r="E14" s="195">
        <v>4</v>
      </c>
      <c r="F14" s="195"/>
      <c r="G14" s="195">
        <v>2</v>
      </c>
      <c r="H14" s="221"/>
      <c r="I14" s="221"/>
      <c r="J14" s="202"/>
      <c r="K14" s="201">
        <v>65335</v>
      </c>
    </row>
    <row r="15" spans="1:15" ht="15.75">
      <c r="A15" s="216" t="s">
        <v>36</v>
      </c>
      <c r="B15" s="217">
        <v>22</v>
      </c>
      <c r="C15" s="217">
        <v>4.8</v>
      </c>
      <c r="D15" s="217">
        <v>9.2</v>
      </c>
      <c r="E15" s="217">
        <v>1.1</v>
      </c>
      <c r="F15" s="217"/>
      <c r="G15" s="217">
        <v>2</v>
      </c>
      <c r="H15" s="220"/>
      <c r="I15" s="220"/>
      <c r="J15" s="218"/>
      <c r="K15" s="219">
        <v>65567</v>
      </c>
      <c r="O15" s="99"/>
    </row>
    <row r="16" spans="1:11" ht="15.75">
      <c r="A16" s="194" t="s">
        <v>81</v>
      </c>
      <c r="B16" s="195">
        <v>22</v>
      </c>
      <c r="C16" s="195">
        <v>6.1</v>
      </c>
      <c r="D16" s="195">
        <v>7.3</v>
      </c>
      <c r="E16" s="195">
        <v>1.1</v>
      </c>
      <c r="F16" s="195"/>
      <c r="G16" s="195">
        <v>2</v>
      </c>
      <c r="H16" s="222"/>
      <c r="I16" s="221"/>
      <c r="J16" s="196">
        <v>0.0015</v>
      </c>
      <c r="K16" s="201">
        <v>65746</v>
      </c>
    </row>
    <row r="17" spans="1:15" ht="15.75">
      <c r="A17" s="32" t="s">
        <v>101</v>
      </c>
      <c r="B17" s="108">
        <v>25</v>
      </c>
      <c r="C17" s="108">
        <v>3.9</v>
      </c>
      <c r="D17" s="108">
        <v>6.64</v>
      </c>
      <c r="E17" s="108">
        <v>1.1</v>
      </c>
      <c r="F17" s="108"/>
      <c r="G17" s="108">
        <v>2</v>
      </c>
      <c r="H17" s="109"/>
      <c r="I17" s="109"/>
      <c r="J17" s="323">
        <v>0.0015</v>
      </c>
      <c r="K17" s="37">
        <v>63396</v>
      </c>
      <c r="O17" s="99"/>
    </row>
    <row r="18" spans="1:15" ht="16.5" thickBot="1">
      <c r="A18" s="200" t="s">
        <v>102</v>
      </c>
      <c r="B18" s="223">
        <v>12</v>
      </c>
      <c r="C18" s="223">
        <v>22.7</v>
      </c>
      <c r="D18" s="223"/>
      <c r="E18" s="223"/>
      <c r="F18" s="223"/>
      <c r="G18" s="223"/>
      <c r="H18" s="224"/>
      <c r="I18" s="224"/>
      <c r="J18" s="261"/>
      <c r="K18" s="225">
        <v>78660</v>
      </c>
      <c r="O18" s="99"/>
    </row>
    <row r="19" spans="1:11" s="15" customFormat="1" ht="15">
      <c r="A19" s="105" t="s">
        <v>97</v>
      </c>
      <c r="B19" s="17"/>
      <c r="C19" s="29"/>
      <c r="D19" s="29"/>
      <c r="E19" s="29"/>
      <c r="F19" s="29"/>
      <c r="G19" s="29"/>
      <c r="H19" s="29"/>
      <c r="I19" s="29"/>
      <c r="J19" s="29"/>
      <c r="K19" s="30"/>
    </row>
    <row r="20" spans="1:11" s="15" customFormat="1" ht="7.5" customHeight="1">
      <c r="A20" s="96"/>
      <c r="B20" s="17"/>
      <c r="C20" s="29"/>
      <c r="D20" s="29"/>
      <c r="E20" s="29"/>
      <c r="F20" s="29"/>
      <c r="G20" s="29"/>
      <c r="H20" s="29"/>
      <c r="I20" s="29"/>
      <c r="J20" s="29"/>
      <c r="K20" s="30"/>
    </row>
    <row r="21" spans="1:11" s="15" customFormat="1" ht="15.75">
      <c r="A21" s="96"/>
      <c r="B21" s="17"/>
      <c r="C21" s="29"/>
      <c r="D21" s="29"/>
      <c r="E21" s="29"/>
      <c r="F21" s="29"/>
      <c r="G21" s="29"/>
      <c r="H21" s="29"/>
      <c r="I21" s="29"/>
      <c r="J21" s="29"/>
      <c r="K21" s="30"/>
    </row>
    <row r="22" spans="1:11" s="15" customFormat="1" ht="15.75">
      <c r="A22" s="96"/>
      <c r="B22" s="17"/>
      <c r="C22" s="29"/>
      <c r="D22" s="29"/>
      <c r="E22" s="29"/>
      <c r="F22" s="29"/>
      <c r="G22" s="29"/>
      <c r="H22" s="29"/>
      <c r="I22" s="29"/>
      <c r="J22" s="29"/>
      <c r="K22" s="30"/>
    </row>
    <row r="23" spans="1:11" s="15" customFormat="1" ht="16.5" thickBot="1">
      <c r="A23" s="96"/>
      <c r="B23" s="17"/>
      <c r="C23" s="29"/>
      <c r="D23" s="29"/>
      <c r="E23" s="29"/>
      <c r="F23" s="29"/>
      <c r="G23" s="29"/>
      <c r="H23" s="29"/>
      <c r="I23" s="29"/>
      <c r="J23" s="29"/>
      <c r="K23" s="30"/>
    </row>
    <row r="24" spans="1:11" s="15" customFormat="1" ht="32.25" customHeight="1">
      <c r="A24" s="263" t="s">
        <v>3</v>
      </c>
      <c r="B24" s="264" t="s">
        <v>0</v>
      </c>
      <c r="C24" s="264" t="s">
        <v>1</v>
      </c>
      <c r="D24" s="264" t="s">
        <v>2</v>
      </c>
      <c r="E24" s="264" t="s">
        <v>4</v>
      </c>
      <c r="F24" s="264" t="s">
        <v>5</v>
      </c>
      <c r="G24" s="264" t="s">
        <v>6</v>
      </c>
      <c r="H24" s="264" t="s">
        <v>7</v>
      </c>
      <c r="I24" s="264" t="s">
        <v>11</v>
      </c>
      <c r="J24" s="264" t="s">
        <v>8</v>
      </c>
      <c r="K24" s="265" t="s">
        <v>53</v>
      </c>
    </row>
    <row r="25" spans="1:11" s="15" customFormat="1" ht="15.75" customHeight="1">
      <c r="A25" s="262" t="s">
        <v>82</v>
      </c>
      <c r="B25" s="269">
        <v>15.5</v>
      </c>
      <c r="C25" s="269"/>
      <c r="D25" s="269"/>
      <c r="E25" s="281">
        <v>20.4</v>
      </c>
      <c r="F25" s="269"/>
      <c r="G25" s="269"/>
      <c r="H25" s="269"/>
      <c r="I25" s="269"/>
      <c r="J25" s="269"/>
      <c r="K25" s="324">
        <v>45010</v>
      </c>
    </row>
    <row r="26" spans="1:12" s="15" customFormat="1" ht="15.75">
      <c r="A26" s="90" t="s">
        <v>104</v>
      </c>
      <c r="B26" s="174">
        <v>27</v>
      </c>
      <c r="C26" s="170"/>
      <c r="D26" s="170"/>
      <c r="E26" s="174">
        <v>4.3</v>
      </c>
      <c r="F26" s="181">
        <v>2.4</v>
      </c>
      <c r="G26" s="170"/>
      <c r="H26" s="170"/>
      <c r="I26" s="170"/>
      <c r="J26" s="170"/>
      <c r="K26" s="251">
        <v>47790</v>
      </c>
      <c r="L26" s="17"/>
    </row>
    <row r="27" spans="1:11" s="15" customFormat="1" ht="15.75">
      <c r="A27" s="100" t="s">
        <v>60</v>
      </c>
      <c r="B27" s="117">
        <v>34.4</v>
      </c>
      <c r="C27" s="116"/>
      <c r="D27" s="116"/>
      <c r="E27" s="116"/>
      <c r="F27" s="116"/>
      <c r="G27" s="116"/>
      <c r="H27" s="116"/>
      <c r="I27" s="116"/>
      <c r="J27" s="188">
        <v>0.0015</v>
      </c>
      <c r="K27" s="254">
        <v>51870</v>
      </c>
    </row>
    <row r="28" spans="1:11" s="15" customFormat="1" ht="15.75">
      <c r="A28" s="248" t="s">
        <v>71</v>
      </c>
      <c r="B28" s="20">
        <v>22.8</v>
      </c>
      <c r="C28" s="20">
        <v>2</v>
      </c>
      <c r="D28" s="20"/>
      <c r="E28" s="20">
        <v>3.7</v>
      </c>
      <c r="F28" s="20">
        <v>2</v>
      </c>
      <c r="G28" s="20">
        <v>4.6</v>
      </c>
      <c r="H28" s="20"/>
      <c r="I28" s="20"/>
      <c r="J28" s="20">
        <v>0.0015</v>
      </c>
      <c r="K28" s="252">
        <v>54510</v>
      </c>
    </row>
    <row r="29" spans="1:11" s="15" customFormat="1" ht="15.75">
      <c r="A29" s="256" t="s">
        <v>105</v>
      </c>
      <c r="B29" s="173">
        <v>25.7</v>
      </c>
      <c r="C29" s="257">
        <v>2.2</v>
      </c>
      <c r="D29" s="257"/>
      <c r="E29" s="257">
        <v>2.2</v>
      </c>
      <c r="F29" s="257">
        <v>2</v>
      </c>
      <c r="G29" s="257">
        <v>2.5</v>
      </c>
      <c r="H29" s="257"/>
      <c r="I29" s="257"/>
      <c r="J29" s="257">
        <v>0.0015</v>
      </c>
      <c r="K29" s="254">
        <v>56190</v>
      </c>
    </row>
    <row r="30" spans="1:11" s="15" customFormat="1" ht="15.75">
      <c r="A30" s="190" t="s">
        <v>73</v>
      </c>
      <c r="B30" s="191">
        <v>26.6</v>
      </c>
      <c r="C30" s="192">
        <v>5.2</v>
      </c>
      <c r="D30" s="192"/>
      <c r="E30" s="192"/>
      <c r="F30" s="192"/>
      <c r="G30" s="192">
        <v>3.2</v>
      </c>
      <c r="H30" s="192"/>
      <c r="I30" s="192"/>
      <c r="J30" s="193"/>
      <c r="K30" s="252">
        <v>59350</v>
      </c>
    </row>
    <row r="31" spans="1:11" s="15" customFormat="1" ht="15.75">
      <c r="A31" s="100" t="s">
        <v>74</v>
      </c>
      <c r="B31" s="117">
        <v>30.3</v>
      </c>
      <c r="C31" s="116">
        <v>2.2</v>
      </c>
      <c r="D31" s="116"/>
      <c r="E31" s="116"/>
      <c r="F31" s="116"/>
      <c r="G31" s="116">
        <v>2.3</v>
      </c>
      <c r="H31" s="116"/>
      <c r="I31" s="116"/>
      <c r="J31" s="188">
        <v>0.0015</v>
      </c>
      <c r="K31" s="254">
        <v>54980</v>
      </c>
    </row>
    <row r="32" spans="1:11" s="15" customFormat="1" ht="15.75">
      <c r="A32" s="167" t="s">
        <v>106</v>
      </c>
      <c r="B32" s="168">
        <v>17.2</v>
      </c>
      <c r="C32" s="169">
        <v>6.7</v>
      </c>
      <c r="D32" s="169">
        <v>12.2</v>
      </c>
      <c r="E32" s="169"/>
      <c r="F32" s="169">
        <v>0.1</v>
      </c>
      <c r="G32" s="169">
        <v>1</v>
      </c>
      <c r="H32" s="169"/>
      <c r="I32" s="169"/>
      <c r="J32" s="189"/>
      <c r="K32" s="253">
        <v>55490</v>
      </c>
    </row>
    <row r="33" spans="1:11" s="15" customFormat="1" ht="15.75">
      <c r="A33" s="100" t="s">
        <v>83</v>
      </c>
      <c r="B33" s="117">
        <v>19.8</v>
      </c>
      <c r="C33" s="116">
        <v>3.8</v>
      </c>
      <c r="D33" s="116">
        <v>7.2</v>
      </c>
      <c r="E33" s="116">
        <v>3.7</v>
      </c>
      <c r="F33" s="116">
        <v>0.3</v>
      </c>
      <c r="G33" s="116">
        <v>2</v>
      </c>
      <c r="H33" s="116"/>
      <c r="I33" s="116"/>
      <c r="J33" s="188">
        <v>0.0015</v>
      </c>
      <c r="K33" s="254">
        <v>56100</v>
      </c>
    </row>
    <row r="34" spans="1:11" s="15" customFormat="1" ht="15.75">
      <c r="A34" s="167" t="s">
        <v>107</v>
      </c>
      <c r="B34" s="168">
        <v>20</v>
      </c>
      <c r="C34" s="169">
        <v>5.4</v>
      </c>
      <c r="D34" s="169">
        <v>6.4</v>
      </c>
      <c r="E34" s="169">
        <v>2.2</v>
      </c>
      <c r="F34" s="169"/>
      <c r="G34" s="169">
        <v>2.2</v>
      </c>
      <c r="H34" s="169"/>
      <c r="I34" s="169"/>
      <c r="J34" s="189">
        <v>0.0015</v>
      </c>
      <c r="K34" s="252">
        <v>56420</v>
      </c>
    </row>
    <row r="35" spans="1:11" s="15" customFormat="1" ht="15.75">
      <c r="A35" s="100" t="s">
        <v>84</v>
      </c>
      <c r="B35" s="117">
        <v>21.8</v>
      </c>
      <c r="C35" s="116">
        <v>4.3</v>
      </c>
      <c r="D35" s="116">
        <v>8.1</v>
      </c>
      <c r="E35" s="116"/>
      <c r="F35" s="116">
        <v>0.3</v>
      </c>
      <c r="G35" s="116">
        <v>2.2</v>
      </c>
      <c r="H35" s="116"/>
      <c r="I35" s="116"/>
      <c r="J35" s="116"/>
      <c r="K35" s="254">
        <v>55520</v>
      </c>
    </row>
    <row r="36" spans="1:11" s="15" customFormat="1" ht="15.75">
      <c r="A36" s="167" t="s">
        <v>75</v>
      </c>
      <c r="B36" s="168">
        <v>21.5</v>
      </c>
      <c r="C36" s="169">
        <v>3.4</v>
      </c>
      <c r="D36" s="169">
        <v>6.6</v>
      </c>
      <c r="E36" s="169"/>
      <c r="F36" s="169">
        <v>1.9</v>
      </c>
      <c r="G36" s="169">
        <v>2.1</v>
      </c>
      <c r="H36" s="169"/>
      <c r="I36" s="169"/>
      <c r="J36" s="189">
        <v>0.0015</v>
      </c>
      <c r="K36" s="252">
        <v>55580</v>
      </c>
    </row>
    <row r="37" spans="1:11" s="15" customFormat="1" ht="15.75">
      <c r="A37" s="100" t="s">
        <v>76</v>
      </c>
      <c r="B37" s="117">
        <v>23</v>
      </c>
      <c r="C37" s="116">
        <v>1.8</v>
      </c>
      <c r="D37" s="116">
        <v>3.4</v>
      </c>
      <c r="E37" s="116">
        <v>3.7</v>
      </c>
      <c r="F37" s="116">
        <v>1.6</v>
      </c>
      <c r="G37" s="116">
        <v>1.9</v>
      </c>
      <c r="H37" s="116"/>
      <c r="I37" s="116"/>
      <c r="J37" s="188">
        <v>0.0015</v>
      </c>
      <c r="K37" s="254">
        <v>54430</v>
      </c>
    </row>
    <row r="38" spans="1:11" s="15" customFormat="1" ht="15.75">
      <c r="A38" s="167" t="s">
        <v>85</v>
      </c>
      <c r="B38" s="168">
        <v>22</v>
      </c>
      <c r="C38" s="169">
        <v>2.9</v>
      </c>
      <c r="D38" s="169">
        <v>9.8</v>
      </c>
      <c r="E38" s="169"/>
      <c r="F38" s="169">
        <v>0.7</v>
      </c>
      <c r="G38" s="169">
        <v>2</v>
      </c>
      <c r="H38" s="169"/>
      <c r="I38" s="169"/>
      <c r="J38" s="189">
        <v>0.0015</v>
      </c>
      <c r="K38" s="252">
        <v>57050</v>
      </c>
    </row>
    <row r="39" spans="1:11" s="15" customFormat="1" ht="15.75">
      <c r="A39" s="171" t="s">
        <v>86</v>
      </c>
      <c r="B39" s="172">
        <v>26</v>
      </c>
      <c r="C39" s="173">
        <v>2.6</v>
      </c>
      <c r="D39" s="173">
        <v>4.9</v>
      </c>
      <c r="E39" s="173"/>
      <c r="F39" s="173">
        <v>0.3</v>
      </c>
      <c r="G39" s="173">
        <v>2.2</v>
      </c>
      <c r="H39" s="173"/>
      <c r="I39" s="173"/>
      <c r="J39" s="335"/>
      <c r="K39" s="255">
        <v>54540</v>
      </c>
    </row>
    <row r="40" spans="1:11" s="15" customFormat="1" ht="15.75">
      <c r="A40" s="90" t="s">
        <v>72</v>
      </c>
      <c r="B40" s="334">
        <v>8.14</v>
      </c>
      <c r="C40" s="110">
        <v>4.08</v>
      </c>
      <c r="D40" s="110">
        <v>25.1</v>
      </c>
      <c r="E40" s="110"/>
      <c r="F40" s="110">
        <v>2.04</v>
      </c>
      <c r="G40" s="110">
        <v>10.12</v>
      </c>
      <c r="H40" s="111">
        <v>0.09</v>
      </c>
      <c r="I40" s="110"/>
      <c r="J40" s="110"/>
      <c r="K40" s="253"/>
    </row>
    <row r="41" spans="1:11" s="15" customFormat="1" ht="16.5" thickBot="1">
      <c r="A41" s="336" t="s">
        <v>77</v>
      </c>
      <c r="B41" s="337">
        <v>12</v>
      </c>
      <c r="C41" s="338">
        <v>22.7</v>
      </c>
      <c r="D41" s="338"/>
      <c r="E41" s="338"/>
      <c r="F41" s="338"/>
      <c r="G41" s="338">
        <v>2.8</v>
      </c>
      <c r="H41" s="338"/>
      <c r="I41" s="338"/>
      <c r="J41" s="338"/>
      <c r="K41" s="339"/>
    </row>
    <row r="42" spans="1:11" ht="15">
      <c r="A42" s="102" t="s">
        <v>103</v>
      </c>
      <c r="B42" s="184"/>
      <c r="C42" s="29"/>
      <c r="D42" s="29"/>
      <c r="E42" s="29"/>
      <c r="F42" s="29"/>
      <c r="G42" s="29"/>
      <c r="H42" s="29"/>
      <c r="I42" s="29"/>
      <c r="J42" s="29"/>
      <c r="K42" s="30"/>
    </row>
    <row r="43" spans="8:10" ht="15">
      <c r="H43" s="7"/>
      <c r="I43" s="7"/>
      <c r="J43" s="7"/>
    </row>
    <row r="44" spans="8:10" ht="15">
      <c r="H44" s="7"/>
      <c r="I44" s="7"/>
      <c r="J44" s="7"/>
    </row>
    <row r="45" spans="8:10" ht="15.75" thickBot="1">
      <c r="H45" s="7"/>
      <c r="I45" s="7"/>
      <c r="J45" s="7"/>
    </row>
    <row r="46" spans="1:12" ht="32.25" customHeight="1" thickBot="1">
      <c r="A46" s="41" t="s">
        <v>3</v>
      </c>
      <c r="B46" s="42" t="s">
        <v>0</v>
      </c>
      <c r="C46" s="42" t="s">
        <v>1</v>
      </c>
      <c r="D46" s="42" t="s">
        <v>2</v>
      </c>
      <c r="E46" s="42" t="s">
        <v>4</v>
      </c>
      <c r="F46" s="42" t="s">
        <v>5</v>
      </c>
      <c r="G46" s="42" t="s">
        <v>6</v>
      </c>
      <c r="H46" s="42" t="s">
        <v>7</v>
      </c>
      <c r="I46" s="42" t="s">
        <v>11</v>
      </c>
      <c r="J46" s="42" t="s">
        <v>8</v>
      </c>
      <c r="K46" s="115" t="s">
        <v>62</v>
      </c>
      <c r="L46" s="7"/>
    </row>
    <row r="47" spans="1:16" ht="15.75">
      <c r="A47" s="33" t="s">
        <v>38</v>
      </c>
      <c r="B47" s="6">
        <v>27</v>
      </c>
      <c r="C47" s="6"/>
      <c r="D47" s="6"/>
      <c r="E47" s="6">
        <v>4.3</v>
      </c>
      <c r="F47" s="6">
        <v>1.8</v>
      </c>
      <c r="G47" s="6"/>
      <c r="H47" s="6"/>
      <c r="I47" s="6"/>
      <c r="J47" s="6"/>
      <c r="K47" s="36">
        <v>49200</v>
      </c>
      <c r="N47" s="99"/>
      <c r="P47" s="101"/>
    </row>
    <row r="48" spans="1:16" ht="15.75">
      <c r="A48" s="39" t="s">
        <v>111</v>
      </c>
      <c r="B48" s="34">
        <v>23</v>
      </c>
      <c r="C48" s="34"/>
      <c r="D48" s="34"/>
      <c r="E48" s="34">
        <v>3.4</v>
      </c>
      <c r="F48" s="34">
        <v>1.4</v>
      </c>
      <c r="G48" s="34">
        <v>2</v>
      </c>
      <c r="H48" s="34"/>
      <c r="I48" s="34"/>
      <c r="J48" s="34"/>
      <c r="K48" s="38">
        <v>49200</v>
      </c>
      <c r="N48" s="99"/>
      <c r="P48" s="101"/>
    </row>
    <row r="49" spans="1:11" ht="15.75">
      <c r="A49" s="90" t="s">
        <v>29</v>
      </c>
      <c r="B49" s="110">
        <v>25</v>
      </c>
      <c r="C49" s="110">
        <v>2.2</v>
      </c>
      <c r="D49" s="110"/>
      <c r="E49" s="110">
        <v>3.3</v>
      </c>
      <c r="F49" s="110">
        <v>1.4</v>
      </c>
      <c r="G49" s="110">
        <v>2.5</v>
      </c>
      <c r="H49" s="110"/>
      <c r="I49" s="110"/>
      <c r="J49" s="110"/>
      <c r="K49" s="91">
        <v>53500</v>
      </c>
    </row>
    <row r="50" spans="1:11" ht="15.75">
      <c r="A50" s="39" t="s">
        <v>44</v>
      </c>
      <c r="B50" s="159">
        <v>25</v>
      </c>
      <c r="C50" s="159">
        <v>2.2</v>
      </c>
      <c r="D50" s="159"/>
      <c r="E50" s="159">
        <v>3.3</v>
      </c>
      <c r="F50" s="159">
        <v>1.4</v>
      </c>
      <c r="G50" s="159">
        <v>2.5</v>
      </c>
      <c r="H50" s="159"/>
      <c r="I50" s="159"/>
      <c r="J50" s="249">
        <v>0.002</v>
      </c>
      <c r="K50" s="160">
        <v>56800</v>
      </c>
    </row>
    <row r="51" spans="1:11" ht="15.75">
      <c r="A51" s="90" t="s">
        <v>39</v>
      </c>
      <c r="B51" s="110">
        <v>26</v>
      </c>
      <c r="C51" s="110">
        <v>5.7</v>
      </c>
      <c r="D51" s="110"/>
      <c r="E51" s="110">
        <v>1.3</v>
      </c>
      <c r="F51" s="110">
        <v>0.5</v>
      </c>
      <c r="G51" s="110">
        <v>2</v>
      </c>
      <c r="H51" s="110"/>
      <c r="I51" s="110"/>
      <c r="J51" s="110"/>
      <c r="K51" s="91">
        <v>58400</v>
      </c>
    </row>
    <row r="52" spans="1:11" ht="15.75">
      <c r="A52" s="158" t="s">
        <v>27</v>
      </c>
      <c r="B52" s="159">
        <v>22</v>
      </c>
      <c r="C52" s="159">
        <v>3.1</v>
      </c>
      <c r="D52" s="159">
        <v>5</v>
      </c>
      <c r="E52" s="159">
        <v>2.9</v>
      </c>
      <c r="F52" s="159">
        <v>1.2</v>
      </c>
      <c r="G52" s="159">
        <v>2.5</v>
      </c>
      <c r="H52" s="159"/>
      <c r="I52" s="159"/>
      <c r="J52" s="159"/>
      <c r="K52" s="160">
        <v>55900</v>
      </c>
    </row>
    <row r="53" spans="1:11" ht="15.75">
      <c r="A53" s="90" t="s">
        <v>46</v>
      </c>
      <c r="B53" s="110">
        <v>22</v>
      </c>
      <c r="C53" s="110">
        <v>3.1</v>
      </c>
      <c r="D53" s="110">
        <v>5</v>
      </c>
      <c r="E53" s="110">
        <v>2.9</v>
      </c>
      <c r="F53" s="110">
        <v>1.2</v>
      </c>
      <c r="G53" s="110">
        <v>2.5</v>
      </c>
      <c r="H53" s="110"/>
      <c r="I53" s="110"/>
      <c r="J53" s="157">
        <v>0.002</v>
      </c>
      <c r="K53" s="91">
        <v>58000</v>
      </c>
    </row>
    <row r="54" spans="1:11" ht="15.75">
      <c r="A54" s="39" t="s">
        <v>67</v>
      </c>
      <c r="B54" s="34">
        <v>27</v>
      </c>
      <c r="C54" s="34">
        <v>2.6</v>
      </c>
      <c r="D54" s="34">
        <v>2.5</v>
      </c>
      <c r="E54" s="34">
        <v>1.4</v>
      </c>
      <c r="F54" s="34">
        <v>0.6</v>
      </c>
      <c r="G54" s="34">
        <v>2</v>
      </c>
      <c r="H54" s="35"/>
      <c r="I54" s="35"/>
      <c r="J54" s="35">
        <v>0.002</v>
      </c>
      <c r="K54" s="38">
        <v>58900</v>
      </c>
    </row>
    <row r="55" spans="1:11" s="15" customFormat="1" ht="15.75">
      <c r="A55" s="33" t="s">
        <v>45</v>
      </c>
      <c r="B55" s="6">
        <v>20</v>
      </c>
      <c r="C55" s="6">
        <v>2.2</v>
      </c>
      <c r="D55" s="6">
        <v>11</v>
      </c>
      <c r="E55" s="6">
        <v>2.4</v>
      </c>
      <c r="F55" s="6">
        <v>1</v>
      </c>
      <c r="G55" s="6">
        <v>2.5</v>
      </c>
      <c r="H55" s="6"/>
      <c r="I55" s="6"/>
      <c r="J55" s="7">
        <v>0.002</v>
      </c>
      <c r="K55" s="36">
        <v>59250</v>
      </c>
    </row>
    <row r="56" spans="1:16" s="15" customFormat="1" ht="15.75">
      <c r="A56" s="39" t="s">
        <v>21</v>
      </c>
      <c r="B56" s="34">
        <v>20</v>
      </c>
      <c r="C56" s="34">
        <v>4.4</v>
      </c>
      <c r="D56" s="34">
        <v>8.3</v>
      </c>
      <c r="E56" s="34">
        <v>2.2</v>
      </c>
      <c r="F56" s="34">
        <v>0.9</v>
      </c>
      <c r="G56" s="34">
        <v>2.5</v>
      </c>
      <c r="H56" s="35"/>
      <c r="I56" s="35"/>
      <c r="J56" s="35"/>
      <c r="K56" s="38">
        <v>57050</v>
      </c>
      <c r="O56" s="1"/>
      <c r="P56" s="182"/>
    </row>
    <row r="57" spans="1:11" s="15" customFormat="1" ht="15.75">
      <c r="A57" s="90" t="s">
        <v>56</v>
      </c>
      <c r="B57" s="110">
        <v>20</v>
      </c>
      <c r="C57" s="110">
        <v>4.4</v>
      </c>
      <c r="D57" s="110">
        <v>8.3</v>
      </c>
      <c r="E57" s="110">
        <v>2.2</v>
      </c>
      <c r="F57" s="110">
        <v>0.9</v>
      </c>
      <c r="G57" s="110">
        <v>2.5</v>
      </c>
      <c r="H57" s="157"/>
      <c r="I57" s="157"/>
      <c r="J57" s="180">
        <v>0.0015</v>
      </c>
      <c r="K57" s="91">
        <v>59200</v>
      </c>
    </row>
    <row r="58" spans="1:11" s="15" customFormat="1" ht="15.75">
      <c r="A58" s="39" t="s">
        <v>40</v>
      </c>
      <c r="B58" s="34">
        <v>20</v>
      </c>
      <c r="C58" s="34">
        <v>5.2</v>
      </c>
      <c r="D58" s="34">
        <v>6.6</v>
      </c>
      <c r="E58" s="34">
        <v>2.1</v>
      </c>
      <c r="F58" s="34">
        <v>0.9</v>
      </c>
      <c r="G58" s="34">
        <v>2.5</v>
      </c>
      <c r="H58" s="34"/>
      <c r="I58" s="34"/>
      <c r="J58" s="347">
        <v>0.0015</v>
      </c>
      <c r="K58" s="38">
        <v>59900</v>
      </c>
    </row>
    <row r="59" spans="1:15" s="15" customFormat="1" ht="15.75">
      <c r="A59" s="90" t="s">
        <v>20</v>
      </c>
      <c r="B59" s="110">
        <v>16</v>
      </c>
      <c r="C59" s="110">
        <v>6.5</v>
      </c>
      <c r="D59" s="110">
        <v>10</v>
      </c>
      <c r="E59" s="110">
        <v>1.3</v>
      </c>
      <c r="F59" s="110">
        <v>0.5</v>
      </c>
      <c r="G59" s="110">
        <v>2.5</v>
      </c>
      <c r="H59" s="110"/>
      <c r="I59" s="110"/>
      <c r="J59" s="110"/>
      <c r="K59" s="91">
        <v>61500</v>
      </c>
      <c r="O59" s="1"/>
    </row>
    <row r="60" spans="1:15" s="15" customFormat="1" ht="15.75">
      <c r="A60" s="39" t="s">
        <v>50</v>
      </c>
      <c r="B60" s="34">
        <v>12</v>
      </c>
      <c r="C60" s="34">
        <v>5.2</v>
      </c>
      <c r="D60" s="34">
        <v>17</v>
      </c>
      <c r="E60" s="34">
        <v>1.1</v>
      </c>
      <c r="F60" s="34">
        <v>0.6</v>
      </c>
      <c r="G60" s="34">
        <v>7.2</v>
      </c>
      <c r="H60" s="283">
        <v>0.02</v>
      </c>
      <c r="I60" s="34"/>
      <c r="J60" s="34"/>
      <c r="K60" s="38">
        <v>72500</v>
      </c>
      <c r="O60" s="1"/>
    </row>
    <row r="61" spans="1:11" s="15" customFormat="1" ht="15.75">
      <c r="A61" s="33" t="s">
        <v>54</v>
      </c>
      <c r="B61" s="289">
        <v>18</v>
      </c>
      <c r="C61" s="289">
        <v>20</v>
      </c>
      <c r="D61" s="289"/>
      <c r="E61" s="289"/>
      <c r="F61" s="289"/>
      <c r="G61" s="289"/>
      <c r="H61" s="290"/>
      <c r="I61" s="289"/>
      <c r="J61" s="289"/>
      <c r="K61" s="291">
        <v>72900</v>
      </c>
    </row>
    <row r="62" spans="1:11" s="15" customFormat="1" ht="15.75">
      <c r="A62" s="39" t="s">
        <v>112</v>
      </c>
      <c r="B62" s="284">
        <v>42</v>
      </c>
      <c r="C62" s="284"/>
      <c r="D62" s="284"/>
      <c r="E62" s="284"/>
      <c r="F62" s="284"/>
      <c r="G62" s="284">
        <v>2</v>
      </c>
      <c r="H62" s="284"/>
      <c r="I62" s="284"/>
      <c r="J62" s="284">
        <v>0.002</v>
      </c>
      <c r="K62" s="38">
        <v>67300</v>
      </c>
    </row>
    <row r="63" spans="1:11" s="15" customFormat="1" ht="15.75">
      <c r="A63" s="33" t="s">
        <v>68</v>
      </c>
      <c r="B63" s="6">
        <v>38</v>
      </c>
      <c r="C63" s="6">
        <v>3.5</v>
      </c>
      <c r="D63" s="6"/>
      <c r="E63" s="6"/>
      <c r="F63" s="6"/>
      <c r="G63" s="6">
        <v>3</v>
      </c>
      <c r="H63" s="112"/>
      <c r="I63" s="6"/>
      <c r="J63" s="6"/>
      <c r="K63" s="36">
        <v>67850</v>
      </c>
    </row>
    <row r="64" spans="1:11" s="15" customFormat="1" ht="15.75">
      <c r="A64" s="39" t="s">
        <v>113</v>
      </c>
      <c r="B64" s="34">
        <v>27</v>
      </c>
      <c r="C64" s="284">
        <v>1.3</v>
      </c>
      <c r="D64" s="284">
        <v>2.5</v>
      </c>
      <c r="E64" s="284">
        <v>2.5</v>
      </c>
      <c r="F64" s="284">
        <v>0.75</v>
      </c>
      <c r="G64" s="34">
        <v>4</v>
      </c>
      <c r="H64" s="285"/>
      <c r="I64" s="285"/>
      <c r="J64" s="285"/>
      <c r="K64" s="38">
        <v>55600</v>
      </c>
    </row>
    <row r="65" spans="1:11" s="15" customFormat="1" ht="15.75">
      <c r="A65" s="33" t="s">
        <v>69</v>
      </c>
      <c r="B65" s="6">
        <v>20</v>
      </c>
      <c r="C65" s="10">
        <v>7.8</v>
      </c>
      <c r="D65" s="6">
        <v>12</v>
      </c>
      <c r="E65" s="10"/>
      <c r="F65" s="10"/>
      <c r="G65" s="6">
        <v>3</v>
      </c>
      <c r="H65" s="17"/>
      <c r="I65" s="17"/>
      <c r="J65" s="17"/>
      <c r="K65" s="36">
        <v>66650</v>
      </c>
    </row>
    <row r="66" spans="1:11" s="15" customFormat="1" ht="16.5" thickBot="1">
      <c r="A66" s="286" t="s">
        <v>70</v>
      </c>
      <c r="B66" s="287">
        <v>25</v>
      </c>
      <c r="C66" s="287">
        <v>5.2</v>
      </c>
      <c r="D66" s="287">
        <v>10</v>
      </c>
      <c r="E66" s="287"/>
      <c r="F66" s="287"/>
      <c r="G66" s="287">
        <v>3</v>
      </c>
      <c r="H66" s="287"/>
      <c r="I66" s="287"/>
      <c r="J66" s="287"/>
      <c r="K66" s="288">
        <v>64200</v>
      </c>
    </row>
    <row r="67" s="15" customFormat="1" ht="15">
      <c r="A67" s="282" t="s">
        <v>108</v>
      </c>
    </row>
    <row r="68" s="15" customFormat="1" ht="15"/>
    <row r="69" s="15" customFormat="1" ht="15" hidden="1">
      <c r="A69" s="102" t="s">
        <v>63</v>
      </c>
    </row>
    <row r="70" spans="2:11" s="15" customFormat="1" ht="11.25" customHeight="1">
      <c r="B70" s="6"/>
      <c r="C70" s="6"/>
      <c r="D70" s="6"/>
      <c r="E70" s="6"/>
      <c r="F70" s="6"/>
      <c r="G70" s="6"/>
      <c r="H70" s="7"/>
      <c r="I70" s="7"/>
      <c r="J70" s="7"/>
      <c r="K70" s="30"/>
    </row>
    <row r="71" spans="2:10" s="15" customFormat="1" ht="15">
      <c r="B71" s="20"/>
      <c r="C71" s="19"/>
      <c r="D71" s="19"/>
      <c r="E71" s="20"/>
      <c r="F71" s="20"/>
      <c r="G71" s="20"/>
      <c r="H71" s="7"/>
      <c r="I71" s="7"/>
      <c r="J71" s="7"/>
    </row>
    <row r="72" spans="2:10" s="15" customFormat="1" ht="15">
      <c r="B72" s="20"/>
      <c r="C72" s="19"/>
      <c r="D72" s="19"/>
      <c r="E72" s="20"/>
      <c r="F72" s="20"/>
      <c r="G72" s="20"/>
      <c r="H72" s="7"/>
      <c r="I72" s="7"/>
      <c r="J72" s="7"/>
    </row>
    <row r="73" spans="1:10" s="15" customFormat="1" ht="15">
      <c r="A73" s="1"/>
      <c r="B73" s="10"/>
      <c r="C73" s="6"/>
      <c r="D73" s="6"/>
      <c r="E73" s="6"/>
      <c r="F73" s="6"/>
      <c r="G73" s="6"/>
      <c r="H73" s="7"/>
      <c r="I73" s="7"/>
      <c r="J73" s="7"/>
    </row>
    <row r="74" ht="15.75" thickBot="1"/>
    <row r="75" spans="1:16" ht="37.5" customHeight="1" thickBot="1">
      <c r="A75" s="43" t="s">
        <v>3</v>
      </c>
      <c r="B75" s="44" t="s">
        <v>0</v>
      </c>
      <c r="C75" s="44" t="s">
        <v>1</v>
      </c>
      <c r="D75" s="44" t="s">
        <v>2</v>
      </c>
      <c r="E75" s="44" t="s">
        <v>4</v>
      </c>
      <c r="F75" s="44" t="s">
        <v>5</v>
      </c>
      <c r="G75" s="44" t="s">
        <v>6</v>
      </c>
      <c r="H75" s="44" t="s">
        <v>7</v>
      </c>
      <c r="I75" s="44" t="s">
        <v>13</v>
      </c>
      <c r="J75" s="44" t="s">
        <v>14</v>
      </c>
      <c r="K75" s="44" t="s">
        <v>15</v>
      </c>
      <c r="L75" s="44" t="s">
        <v>16</v>
      </c>
      <c r="M75" s="44" t="s">
        <v>11</v>
      </c>
      <c r="N75" s="44" t="s">
        <v>17</v>
      </c>
      <c r="O75" s="44" t="s">
        <v>8</v>
      </c>
      <c r="P75" s="103" t="s">
        <v>51</v>
      </c>
    </row>
    <row r="76" spans="1:16" ht="18.75">
      <c r="A76" s="33" t="s">
        <v>116</v>
      </c>
      <c r="B76" s="6">
        <v>27</v>
      </c>
      <c r="C76" s="6"/>
      <c r="D76" s="6"/>
      <c r="E76" s="6">
        <v>5</v>
      </c>
      <c r="F76" s="6">
        <v>2.4</v>
      </c>
      <c r="G76" s="6"/>
      <c r="H76" s="112"/>
      <c r="I76" s="112"/>
      <c r="J76" s="112"/>
      <c r="K76" s="112"/>
      <c r="L76" s="112"/>
      <c r="M76" s="112"/>
      <c r="N76" s="112"/>
      <c r="O76" s="7"/>
      <c r="P76" s="36">
        <v>50100</v>
      </c>
    </row>
    <row r="77" spans="1:16" ht="18.75">
      <c r="A77" s="46" t="s">
        <v>117</v>
      </c>
      <c r="B77" s="40">
        <v>27</v>
      </c>
      <c r="C77" s="40"/>
      <c r="D77" s="40"/>
      <c r="E77" s="40">
        <v>6</v>
      </c>
      <c r="F77" s="40">
        <v>0.7</v>
      </c>
      <c r="G77" s="40">
        <v>3.7</v>
      </c>
      <c r="H77" s="113"/>
      <c r="I77" s="113"/>
      <c r="J77" s="113"/>
      <c r="K77" s="113"/>
      <c r="L77" s="113"/>
      <c r="M77" s="113"/>
      <c r="N77" s="113"/>
      <c r="O77" s="114"/>
      <c r="P77" s="45">
        <v>51800</v>
      </c>
    </row>
    <row r="78" spans="1:16" ht="15.75">
      <c r="A78" s="33" t="s">
        <v>18</v>
      </c>
      <c r="B78" s="6">
        <v>15.5</v>
      </c>
      <c r="C78" s="6"/>
      <c r="D78" s="6"/>
      <c r="E78" s="6">
        <v>18.8</v>
      </c>
      <c r="F78" s="6"/>
      <c r="G78" s="6"/>
      <c r="H78" s="112"/>
      <c r="I78" s="112"/>
      <c r="J78" s="112"/>
      <c r="K78" s="112"/>
      <c r="L78" s="112"/>
      <c r="M78" s="112"/>
      <c r="N78" s="112"/>
      <c r="O78" s="7"/>
      <c r="P78" s="36">
        <v>48600</v>
      </c>
    </row>
    <row r="79" spans="1:16" ht="18.75">
      <c r="A79" s="46" t="s">
        <v>49</v>
      </c>
      <c r="B79" s="40">
        <v>15.5</v>
      </c>
      <c r="C79" s="40"/>
      <c r="D79" s="40"/>
      <c r="E79" s="40">
        <v>18.5</v>
      </c>
      <c r="F79" s="40"/>
      <c r="G79" s="40"/>
      <c r="H79" s="113">
        <v>0.3</v>
      </c>
      <c r="I79" s="113"/>
      <c r="J79" s="113"/>
      <c r="K79" s="113"/>
      <c r="L79" s="113"/>
      <c r="M79" s="113"/>
      <c r="N79" s="113"/>
      <c r="O79" s="114"/>
      <c r="P79" s="45">
        <v>51300</v>
      </c>
    </row>
    <row r="80" spans="1:16" ht="15.75">
      <c r="A80" s="33" t="s">
        <v>114</v>
      </c>
      <c r="B80" s="6">
        <v>25</v>
      </c>
      <c r="C80" s="6">
        <v>2</v>
      </c>
      <c r="D80" s="6"/>
      <c r="E80" s="6">
        <v>2.5</v>
      </c>
      <c r="F80" s="6">
        <v>1</v>
      </c>
      <c r="G80" s="6">
        <v>2.5</v>
      </c>
      <c r="H80" s="112">
        <v>0.02</v>
      </c>
      <c r="I80" s="112"/>
      <c r="J80" s="112"/>
      <c r="K80" s="112"/>
      <c r="L80" s="112"/>
      <c r="M80" s="112">
        <v>0.1</v>
      </c>
      <c r="N80" s="112"/>
      <c r="O80" s="179">
        <v>0.0015</v>
      </c>
      <c r="P80" s="36">
        <v>58400</v>
      </c>
    </row>
    <row r="81" spans="1:16" ht="15.75">
      <c r="A81" s="46" t="s">
        <v>58</v>
      </c>
      <c r="B81" s="40">
        <v>26</v>
      </c>
      <c r="C81" s="40">
        <v>4</v>
      </c>
      <c r="D81" s="40"/>
      <c r="E81" s="40">
        <v>2</v>
      </c>
      <c r="F81" s="40"/>
      <c r="G81" s="40">
        <v>3.6</v>
      </c>
      <c r="H81" s="113">
        <v>0.02</v>
      </c>
      <c r="I81" s="113"/>
      <c r="J81" s="113"/>
      <c r="K81" s="113"/>
      <c r="L81" s="113"/>
      <c r="M81" s="113">
        <v>0.1</v>
      </c>
      <c r="N81" s="113"/>
      <c r="O81" s="178">
        <v>0.0015</v>
      </c>
      <c r="P81" s="45">
        <v>60100</v>
      </c>
    </row>
    <row r="82" spans="1:16" ht="15.75">
      <c r="A82" s="33" t="s">
        <v>59</v>
      </c>
      <c r="B82" s="6">
        <v>26.6</v>
      </c>
      <c r="C82" s="6">
        <v>2.6</v>
      </c>
      <c r="D82" s="6">
        <v>2.6</v>
      </c>
      <c r="E82" s="6">
        <v>1</v>
      </c>
      <c r="F82" s="6">
        <v>0.5</v>
      </c>
      <c r="G82" s="6">
        <v>3</v>
      </c>
      <c r="H82" s="112">
        <v>0.02</v>
      </c>
      <c r="I82" s="112"/>
      <c r="J82" s="112"/>
      <c r="K82" s="112"/>
      <c r="L82" s="112"/>
      <c r="M82" s="112"/>
      <c r="N82" s="112"/>
      <c r="O82" s="179">
        <v>0.0015</v>
      </c>
      <c r="P82" s="36">
        <v>61400</v>
      </c>
    </row>
    <row r="83" spans="1:16" ht="15.75">
      <c r="A83" s="46" t="s">
        <v>19</v>
      </c>
      <c r="B83" s="40">
        <v>24</v>
      </c>
      <c r="C83" s="40">
        <v>3.9</v>
      </c>
      <c r="D83" s="40">
        <v>6.6</v>
      </c>
      <c r="E83" s="40">
        <v>2</v>
      </c>
      <c r="F83" s="40"/>
      <c r="G83" s="40">
        <v>2</v>
      </c>
      <c r="H83" s="113"/>
      <c r="I83" s="113"/>
      <c r="J83" s="113"/>
      <c r="K83" s="113"/>
      <c r="L83" s="113"/>
      <c r="M83" s="113"/>
      <c r="N83" s="113"/>
      <c r="O83" s="114"/>
      <c r="P83" s="45">
        <v>63400</v>
      </c>
    </row>
    <row r="84" spans="1:16" ht="15.75">
      <c r="A84" s="90" t="s">
        <v>115</v>
      </c>
      <c r="B84" s="110">
        <v>23</v>
      </c>
      <c r="C84" s="110">
        <v>3</v>
      </c>
      <c r="D84" s="110">
        <v>8</v>
      </c>
      <c r="E84" s="110"/>
      <c r="F84" s="110"/>
      <c r="G84" s="110">
        <v>3</v>
      </c>
      <c r="H84" s="111">
        <v>0.02</v>
      </c>
      <c r="I84" s="111"/>
      <c r="J84" s="111"/>
      <c r="K84" s="111"/>
      <c r="L84" s="111"/>
      <c r="M84" s="111"/>
      <c r="N84" s="111"/>
      <c r="O84" s="180">
        <v>0.0015</v>
      </c>
      <c r="P84" s="91">
        <v>63400</v>
      </c>
    </row>
    <row r="85" spans="1:16" ht="15.75">
      <c r="A85" s="46" t="s">
        <v>65</v>
      </c>
      <c r="B85" s="40">
        <v>21.6</v>
      </c>
      <c r="C85" s="40">
        <v>5.9</v>
      </c>
      <c r="D85" s="40">
        <v>5.8</v>
      </c>
      <c r="E85" s="40">
        <v>1.4</v>
      </c>
      <c r="F85" s="40"/>
      <c r="G85" s="40">
        <v>3</v>
      </c>
      <c r="H85" s="113">
        <v>0.02</v>
      </c>
      <c r="I85" s="113"/>
      <c r="J85" s="113"/>
      <c r="K85" s="113"/>
      <c r="L85" s="113"/>
      <c r="M85" s="113"/>
      <c r="N85" s="113"/>
      <c r="O85" s="178">
        <v>0.0015</v>
      </c>
      <c r="P85" s="45">
        <v>66100</v>
      </c>
    </row>
    <row r="86" spans="1:16" ht="15.75">
      <c r="A86" s="90" t="s">
        <v>66</v>
      </c>
      <c r="B86" s="110">
        <v>19.6</v>
      </c>
      <c r="C86" s="110">
        <v>3.6</v>
      </c>
      <c r="D86" s="110">
        <v>10.6</v>
      </c>
      <c r="E86" s="110">
        <v>1.9</v>
      </c>
      <c r="F86" s="110">
        <v>1</v>
      </c>
      <c r="G86" s="110">
        <v>2.2</v>
      </c>
      <c r="H86" s="111">
        <v>0.02</v>
      </c>
      <c r="I86" s="111"/>
      <c r="J86" s="111"/>
      <c r="K86" s="111"/>
      <c r="L86" s="111"/>
      <c r="M86" s="111"/>
      <c r="N86" s="111"/>
      <c r="O86" s="157"/>
      <c r="P86" s="91">
        <v>65300</v>
      </c>
    </row>
    <row r="87" spans="1:16" ht="15.75">
      <c r="A87" s="46" t="s">
        <v>48</v>
      </c>
      <c r="B87" s="40">
        <v>15</v>
      </c>
      <c r="C87" s="40">
        <v>6.5</v>
      </c>
      <c r="D87" s="40">
        <v>12.5</v>
      </c>
      <c r="E87" s="40">
        <v>4</v>
      </c>
      <c r="F87" s="40"/>
      <c r="G87" s="40">
        <v>1.5</v>
      </c>
      <c r="H87" s="113"/>
      <c r="I87" s="113"/>
      <c r="J87" s="113"/>
      <c r="K87" s="113"/>
      <c r="L87" s="113"/>
      <c r="M87" s="113"/>
      <c r="N87" s="113"/>
      <c r="O87" s="114"/>
      <c r="P87" s="45">
        <v>65500</v>
      </c>
    </row>
    <row r="88" spans="1:16" ht="15.75">
      <c r="A88" s="90" t="s">
        <v>37</v>
      </c>
      <c r="B88" s="110">
        <v>11.8</v>
      </c>
      <c r="C88" s="110">
        <v>4</v>
      </c>
      <c r="D88" s="110">
        <v>17.6</v>
      </c>
      <c r="E88" s="110">
        <v>2</v>
      </c>
      <c r="F88" s="110">
        <v>1.6</v>
      </c>
      <c r="G88" s="110">
        <v>9.5</v>
      </c>
      <c r="H88" s="111">
        <v>0.03</v>
      </c>
      <c r="I88" s="111"/>
      <c r="J88" s="111">
        <v>0.3</v>
      </c>
      <c r="K88" s="111"/>
      <c r="L88" s="111"/>
      <c r="M88" s="111">
        <v>0.03</v>
      </c>
      <c r="N88" s="111"/>
      <c r="O88" s="157"/>
      <c r="P88" s="91">
        <v>80500</v>
      </c>
    </row>
    <row r="89" spans="1:16" ht="15.75">
      <c r="A89" s="46" t="s">
        <v>52</v>
      </c>
      <c r="B89" s="40">
        <v>8</v>
      </c>
      <c r="C89" s="40">
        <v>5</v>
      </c>
      <c r="D89" s="40">
        <v>19</v>
      </c>
      <c r="E89" s="40"/>
      <c r="F89" s="40">
        <v>2.5</v>
      </c>
      <c r="G89" s="40">
        <v>11.7</v>
      </c>
      <c r="H89" s="113">
        <v>0.05</v>
      </c>
      <c r="I89" s="113">
        <v>0.05</v>
      </c>
      <c r="J89" s="113">
        <v>0.25</v>
      </c>
      <c r="K89" s="113"/>
      <c r="L89" s="113">
        <v>0.1</v>
      </c>
      <c r="M89" s="113"/>
      <c r="N89" s="113"/>
      <c r="O89" s="114"/>
      <c r="P89" s="45">
        <v>86500</v>
      </c>
    </row>
    <row r="90" spans="1:16" ht="19.5" thickBot="1">
      <c r="A90" s="350" t="s">
        <v>118</v>
      </c>
      <c r="B90" s="351">
        <v>12</v>
      </c>
      <c r="C90" s="351">
        <v>23</v>
      </c>
      <c r="D90" s="351"/>
      <c r="E90" s="351"/>
      <c r="F90" s="351"/>
      <c r="G90" s="351"/>
      <c r="H90" s="352"/>
      <c r="I90" s="352"/>
      <c r="J90" s="352"/>
      <c r="K90" s="352"/>
      <c r="L90" s="352"/>
      <c r="M90" s="352"/>
      <c r="N90" s="352"/>
      <c r="O90" s="353"/>
      <c r="P90" s="354">
        <v>86500</v>
      </c>
    </row>
    <row r="91" spans="1:16" ht="15">
      <c r="A91" s="102" t="s">
        <v>109</v>
      </c>
      <c r="P91" s="101"/>
    </row>
    <row r="92" ht="15"/>
    <row r="93" ht="15"/>
    <row r="94" ht="15"/>
    <row r="95" ht="15"/>
    <row r="96" ht="15.75" thickBot="1"/>
    <row r="97" spans="1:11" ht="24.75" thickBot="1">
      <c r="A97" s="305" t="s">
        <v>3</v>
      </c>
      <c r="B97" s="306" t="s">
        <v>0</v>
      </c>
      <c r="C97" s="306" t="s">
        <v>1</v>
      </c>
      <c r="D97" s="306" t="s">
        <v>2</v>
      </c>
      <c r="E97" s="306" t="s">
        <v>4</v>
      </c>
      <c r="F97" s="306" t="s">
        <v>5</v>
      </c>
      <c r="G97" s="306" t="s">
        <v>6</v>
      </c>
      <c r="H97" s="306" t="s">
        <v>7</v>
      </c>
      <c r="I97" s="306" t="s">
        <v>11</v>
      </c>
      <c r="J97" s="306" t="s">
        <v>8</v>
      </c>
      <c r="K97" s="307" t="s">
        <v>57</v>
      </c>
    </row>
    <row r="98" spans="1:15" ht="15.75">
      <c r="A98" s="226" t="s">
        <v>87</v>
      </c>
      <c r="B98" s="227">
        <v>27</v>
      </c>
      <c r="C98" s="227"/>
      <c r="D98" s="227"/>
      <c r="E98" s="227">
        <v>4.3</v>
      </c>
      <c r="F98" s="227">
        <v>2.4</v>
      </c>
      <c r="G98" s="227"/>
      <c r="H98" s="227"/>
      <c r="I98" s="227"/>
      <c r="J98" s="319"/>
      <c r="K98" s="229">
        <v>48796</v>
      </c>
      <c r="L98" s="16"/>
      <c r="M98" s="16"/>
      <c r="N98" s="16"/>
      <c r="O98" s="16"/>
    </row>
    <row r="99" spans="1:15" ht="15.75">
      <c r="A99" s="308" t="s">
        <v>91</v>
      </c>
      <c r="B99" s="309">
        <v>24</v>
      </c>
      <c r="C99" s="309">
        <v>2.2</v>
      </c>
      <c r="D99" s="309"/>
      <c r="E99" s="309">
        <v>2.7</v>
      </c>
      <c r="F99" s="309">
        <v>1.5</v>
      </c>
      <c r="G99" s="309">
        <v>2.8</v>
      </c>
      <c r="H99" s="309"/>
      <c r="I99" s="309"/>
      <c r="J99" s="320">
        <v>0.0015</v>
      </c>
      <c r="K99" s="310">
        <v>53909</v>
      </c>
      <c r="L99" s="17"/>
      <c r="M99" s="17"/>
      <c r="N99" s="17"/>
      <c r="O99" s="17"/>
    </row>
    <row r="100" spans="1:15" ht="15.75">
      <c r="A100" s="194" t="s">
        <v>92</v>
      </c>
      <c r="B100" s="195">
        <v>24</v>
      </c>
      <c r="C100" s="195">
        <v>5.7</v>
      </c>
      <c r="D100" s="195"/>
      <c r="E100" s="195">
        <v>2.4</v>
      </c>
      <c r="F100" s="195">
        <v>1.4</v>
      </c>
      <c r="G100" s="195">
        <v>2</v>
      </c>
      <c r="H100" s="221"/>
      <c r="I100" s="195"/>
      <c r="J100" s="196"/>
      <c r="K100" s="201">
        <v>57251</v>
      </c>
      <c r="L100" s="18"/>
      <c r="M100" s="18"/>
      <c r="N100" s="18"/>
      <c r="O100" s="18"/>
    </row>
    <row r="101" spans="1:15" ht="15.75">
      <c r="A101" s="311" t="s">
        <v>120</v>
      </c>
      <c r="B101" s="312">
        <v>24</v>
      </c>
      <c r="C101" s="312">
        <v>5.7</v>
      </c>
      <c r="D101" s="312"/>
      <c r="E101" s="312">
        <v>2.4</v>
      </c>
      <c r="F101" s="312">
        <v>1.3</v>
      </c>
      <c r="G101" s="312">
        <v>2</v>
      </c>
      <c r="H101" s="313"/>
      <c r="I101" s="312"/>
      <c r="J101" s="315">
        <v>0.0015</v>
      </c>
      <c r="K101" s="314">
        <v>60968</v>
      </c>
      <c r="L101" s="18"/>
      <c r="M101" s="18"/>
      <c r="N101" s="18"/>
      <c r="O101" s="18"/>
    </row>
    <row r="102" spans="1:11" ht="15.75">
      <c r="A102" s="90" t="s">
        <v>93</v>
      </c>
      <c r="B102" s="110">
        <v>20</v>
      </c>
      <c r="C102" s="110">
        <v>2.2</v>
      </c>
      <c r="D102" s="110">
        <v>10</v>
      </c>
      <c r="E102" s="110">
        <v>2.1</v>
      </c>
      <c r="F102" s="110">
        <v>1.2</v>
      </c>
      <c r="G102" s="110">
        <v>2.5</v>
      </c>
      <c r="H102" s="111"/>
      <c r="I102" s="111"/>
      <c r="J102" s="180">
        <v>0.0015</v>
      </c>
      <c r="K102" s="91">
        <v>58253</v>
      </c>
    </row>
    <row r="103" spans="1:11" ht="15.75">
      <c r="A103" s="311" t="s">
        <v>88</v>
      </c>
      <c r="B103" s="312">
        <v>20</v>
      </c>
      <c r="C103" s="312">
        <v>4.3</v>
      </c>
      <c r="D103" s="312">
        <v>8.3</v>
      </c>
      <c r="E103" s="312">
        <v>2</v>
      </c>
      <c r="F103" s="312">
        <v>1.1</v>
      </c>
      <c r="G103" s="312">
        <v>2</v>
      </c>
      <c r="H103" s="313"/>
      <c r="I103" s="313"/>
      <c r="J103" s="315"/>
      <c r="K103" s="314">
        <v>56746</v>
      </c>
    </row>
    <row r="104" spans="1:11" ht="15.75">
      <c r="A104" s="90" t="s">
        <v>94</v>
      </c>
      <c r="B104" s="110">
        <v>20</v>
      </c>
      <c r="C104" s="110">
        <v>4.3</v>
      </c>
      <c r="D104" s="110">
        <v>8.3</v>
      </c>
      <c r="E104" s="110">
        <v>2</v>
      </c>
      <c r="F104" s="110">
        <v>1.1</v>
      </c>
      <c r="G104" s="110">
        <v>2</v>
      </c>
      <c r="H104" s="111"/>
      <c r="I104" s="111"/>
      <c r="J104" s="180">
        <v>0.0015</v>
      </c>
      <c r="K104" s="91">
        <v>60175</v>
      </c>
    </row>
    <row r="105" spans="1:11" ht="15.75">
      <c r="A105" s="311" t="s">
        <v>95</v>
      </c>
      <c r="B105" s="312">
        <v>20</v>
      </c>
      <c r="C105" s="312">
        <v>5.2</v>
      </c>
      <c r="D105" s="312">
        <v>6.7</v>
      </c>
      <c r="E105" s="312">
        <v>1.7</v>
      </c>
      <c r="F105" s="312">
        <v>1</v>
      </c>
      <c r="G105" s="312">
        <v>2.5</v>
      </c>
      <c r="H105" s="313"/>
      <c r="I105" s="313"/>
      <c r="J105" s="315">
        <v>0.0015</v>
      </c>
      <c r="K105" s="314">
        <v>60452</v>
      </c>
    </row>
    <row r="106" spans="1:11" ht="15.75">
      <c r="A106" s="90" t="s">
        <v>121</v>
      </c>
      <c r="B106" s="110">
        <v>20</v>
      </c>
      <c r="C106" s="110">
        <v>2.6</v>
      </c>
      <c r="D106" s="110">
        <v>8.3</v>
      </c>
      <c r="E106" s="110">
        <v>1.7</v>
      </c>
      <c r="F106" s="110">
        <v>1.2</v>
      </c>
      <c r="G106" s="110">
        <v>2</v>
      </c>
      <c r="H106" s="111"/>
      <c r="I106" s="111"/>
      <c r="J106" s="180">
        <v>0.0015</v>
      </c>
      <c r="K106" s="91">
        <v>57860</v>
      </c>
    </row>
    <row r="107" spans="1:11" ht="15.75">
      <c r="A107" s="311" t="s">
        <v>122</v>
      </c>
      <c r="B107" s="312">
        <v>19</v>
      </c>
      <c r="C107" s="312">
        <v>6.6</v>
      </c>
      <c r="D107" s="312">
        <v>8.3</v>
      </c>
      <c r="E107" s="312">
        <v>1.5</v>
      </c>
      <c r="F107" s="312">
        <v>0.8</v>
      </c>
      <c r="G107" s="312">
        <v>2</v>
      </c>
      <c r="H107" s="313"/>
      <c r="I107" s="313"/>
      <c r="J107" s="315">
        <v>0.0015</v>
      </c>
      <c r="K107" s="314">
        <v>63905</v>
      </c>
    </row>
    <row r="108" spans="1:11" ht="15.75">
      <c r="A108" s="90" t="s">
        <v>89</v>
      </c>
      <c r="B108" s="110">
        <v>27</v>
      </c>
      <c r="C108" s="110">
        <v>2.5</v>
      </c>
      <c r="D108" s="110">
        <v>5</v>
      </c>
      <c r="E108" s="110"/>
      <c r="F108" s="110"/>
      <c r="G108" s="110">
        <v>2.3</v>
      </c>
      <c r="H108" s="111"/>
      <c r="I108" s="111"/>
      <c r="J108" s="180"/>
      <c r="K108" s="91">
        <v>59760</v>
      </c>
    </row>
    <row r="109" spans="1:11" ht="15.75">
      <c r="A109" s="311" t="s">
        <v>119</v>
      </c>
      <c r="B109" s="312">
        <v>26.6</v>
      </c>
      <c r="C109" s="312">
        <v>2.5</v>
      </c>
      <c r="D109" s="312">
        <v>4.9</v>
      </c>
      <c r="E109" s="312"/>
      <c r="F109" s="312"/>
      <c r="G109" s="312">
        <v>2.3</v>
      </c>
      <c r="H109" s="313"/>
      <c r="I109" s="313"/>
      <c r="J109" s="315">
        <v>0.0015</v>
      </c>
      <c r="K109" s="314">
        <v>62502</v>
      </c>
    </row>
    <row r="110" spans="1:11" ht="15.75">
      <c r="A110" s="90" t="s">
        <v>123</v>
      </c>
      <c r="B110" s="110">
        <v>18.5</v>
      </c>
      <c r="C110" s="110">
        <v>4.8</v>
      </c>
      <c r="D110" s="110">
        <v>10.8</v>
      </c>
      <c r="E110" s="110">
        <v>1.7</v>
      </c>
      <c r="F110" s="110">
        <v>1</v>
      </c>
      <c r="G110" s="110">
        <v>2</v>
      </c>
      <c r="H110" s="111"/>
      <c r="I110" s="111"/>
      <c r="J110" s="180">
        <v>0.0015</v>
      </c>
      <c r="K110" s="91">
        <v>62178</v>
      </c>
    </row>
    <row r="111" spans="1:11" ht="15.75">
      <c r="A111" s="389" t="s">
        <v>90</v>
      </c>
      <c r="B111" s="390">
        <v>17</v>
      </c>
      <c r="C111" s="390">
        <v>6.5</v>
      </c>
      <c r="D111" s="390">
        <v>10</v>
      </c>
      <c r="E111" s="390">
        <v>1.5</v>
      </c>
      <c r="F111" s="390">
        <v>0.8</v>
      </c>
      <c r="G111" s="390">
        <v>2.2</v>
      </c>
      <c r="H111" s="391">
        <v>0.22</v>
      </c>
      <c r="I111" s="391"/>
      <c r="J111" s="392"/>
      <c r="K111" s="393">
        <v>60560</v>
      </c>
    </row>
    <row r="112" spans="1:11" ht="16.5" thickBot="1">
      <c r="A112" s="350" t="s">
        <v>124</v>
      </c>
      <c r="B112" s="351">
        <v>18</v>
      </c>
      <c r="C112" s="351">
        <v>20</v>
      </c>
      <c r="D112" s="351"/>
      <c r="E112" s="351"/>
      <c r="F112" s="351"/>
      <c r="G112" s="351"/>
      <c r="H112" s="352"/>
      <c r="I112" s="352"/>
      <c r="J112" s="388"/>
      <c r="K112" s="354">
        <v>72865</v>
      </c>
    </row>
    <row r="113" spans="1:11" ht="15">
      <c r="A113" s="105" t="s">
        <v>97</v>
      </c>
      <c r="B113" s="17"/>
      <c r="C113" s="29"/>
      <c r="D113" s="29"/>
      <c r="E113" s="29"/>
      <c r="F113" s="29"/>
      <c r="G113" s="29"/>
      <c r="H113" s="29"/>
      <c r="I113" s="29"/>
      <c r="J113" s="29"/>
      <c r="K113" s="30"/>
    </row>
  </sheetData>
  <sheetProtection password="CC78" sheet="1"/>
  <mergeCells count="5">
    <mergeCell ref="N5:O5"/>
    <mergeCell ref="D1:K1"/>
    <mergeCell ref="D2:K2"/>
    <mergeCell ref="D3:K3"/>
    <mergeCell ref="D4:K4"/>
  </mergeCells>
  <printOptions/>
  <pageMargins left="0.4330708661417323" right="0.2362204724409449" top="0.4330708661417323" bottom="0.2755905511811024" header="0.2362204724409449" footer="0.2362204724409449"/>
  <pageSetup horizontalDpi="600" verticalDpi="600" orientation="landscape" paperSize="9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02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32.421875" style="0" customWidth="1"/>
    <col min="2" max="2" width="11.8515625" style="0" customWidth="1"/>
    <col min="3" max="3" width="7.00390625" style="0" bestFit="1" customWidth="1"/>
    <col min="4" max="4" width="5.7109375" style="0" bestFit="1" customWidth="1"/>
    <col min="5" max="5" width="8.140625" style="0" customWidth="1"/>
    <col min="6" max="6" width="6.140625" style="0" customWidth="1"/>
    <col min="7" max="7" width="6.421875" style="0" customWidth="1"/>
    <col min="8" max="8" width="7.7109375" style="0" customWidth="1"/>
    <col min="9" max="9" width="8.57421875" style="0" customWidth="1"/>
    <col min="10" max="10" width="10.421875" style="0" customWidth="1"/>
    <col min="11" max="11" width="12.421875" style="0" customWidth="1"/>
    <col min="12" max="12" width="11.8515625" style="0" customWidth="1"/>
    <col min="13" max="13" width="4.8515625" style="0" bestFit="1" customWidth="1"/>
    <col min="14" max="14" width="5.8515625" style="0" bestFit="1" customWidth="1"/>
    <col min="15" max="15" width="4.8515625" style="0" bestFit="1" customWidth="1"/>
    <col min="16" max="18" width="9.28125" style="0" bestFit="1" customWidth="1"/>
  </cols>
  <sheetData>
    <row r="1" spans="1:19" ht="63.75" customHeight="1" thickBot="1">
      <c r="A1" s="418" t="s">
        <v>12</v>
      </c>
      <c r="B1" s="419"/>
      <c r="C1" s="419"/>
      <c r="D1" s="419"/>
      <c r="E1" s="419"/>
      <c r="F1" s="419"/>
      <c r="G1" s="419"/>
      <c r="H1" s="419"/>
      <c r="I1" s="419"/>
      <c r="J1" s="419"/>
      <c r="K1" s="420"/>
      <c r="L1" s="21"/>
      <c r="M1" s="8"/>
      <c r="N1" s="8"/>
      <c r="O1" s="8"/>
      <c r="P1" s="8"/>
      <c r="Q1" s="8"/>
      <c r="R1" s="8"/>
      <c r="S1" s="9"/>
    </row>
    <row r="2" spans="1:11" ht="18" customHeight="1">
      <c r="A2" s="3" t="s">
        <v>25</v>
      </c>
      <c r="K2" s="24" t="str">
        <f>+Efnainnihald!D4</f>
        <v>Uppfært 11. janúar 2018</v>
      </c>
    </row>
    <row r="3" ht="6" customHeight="1"/>
    <row r="4" spans="5:10" ht="21" customHeight="1" thickBot="1">
      <c r="E4" s="4" t="s">
        <v>10</v>
      </c>
      <c r="F4" s="23">
        <v>120</v>
      </c>
      <c r="G4" s="421" t="s">
        <v>9</v>
      </c>
      <c r="H4" s="421"/>
      <c r="J4" s="5"/>
    </row>
    <row r="5" spans="5:10" ht="7.5" customHeight="1">
      <c r="E5" s="4"/>
      <c r="F5" s="422" t="s">
        <v>33</v>
      </c>
      <c r="G5" s="422"/>
      <c r="H5" s="422"/>
      <c r="J5" s="5"/>
    </row>
    <row r="6" spans="1:11" ht="8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8" ht="22.5" customHeight="1" thickBot="1">
      <c r="A7" s="423" t="s">
        <v>23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2"/>
      <c r="M7" s="2"/>
      <c r="N7" s="2"/>
      <c r="O7" s="2"/>
      <c r="P7" s="2"/>
      <c r="Q7" s="2"/>
      <c r="R7" s="2"/>
    </row>
    <row r="8" spans="1:11" ht="56.25" customHeight="1" thickBot="1">
      <c r="A8" s="378" t="s">
        <v>3</v>
      </c>
      <c r="B8" s="50" t="s">
        <v>0</v>
      </c>
      <c r="C8" s="51" t="s">
        <v>1</v>
      </c>
      <c r="D8" s="51" t="s">
        <v>2</v>
      </c>
      <c r="E8" s="51" t="s">
        <v>4</v>
      </c>
      <c r="F8" s="51" t="s">
        <v>5</v>
      </c>
      <c r="G8" s="51" t="s">
        <v>6</v>
      </c>
      <c r="H8" s="51" t="s">
        <v>7</v>
      </c>
      <c r="I8" s="51" t="s">
        <v>8</v>
      </c>
      <c r="J8" s="52" t="s">
        <v>24</v>
      </c>
      <c r="K8" s="104" t="s">
        <v>32</v>
      </c>
    </row>
    <row r="9" spans="1:11" ht="15.75">
      <c r="A9" s="379" t="str">
        <f>+Efnainnihald!A6</f>
        <v>Magni 1 N-27</v>
      </c>
      <c r="B9" s="372">
        <f aca="true" t="shared" si="0" ref="B9:B14">$F$4</f>
        <v>120</v>
      </c>
      <c r="C9" s="231">
        <f>(B9/(Efnainnihald!B6/100))*(Efnainnihald!C6/100)</f>
        <v>0</v>
      </c>
      <c r="D9" s="231">
        <f>(B9/(Efnainnihald!B6/100))*(Efnainnihald!D6/100)</f>
        <v>0</v>
      </c>
      <c r="E9" s="231">
        <f>(B9/(Efnainnihald!B6/100))*(Efnainnihald!E6/100)</f>
        <v>37.33333333333333</v>
      </c>
      <c r="F9" s="231">
        <f>(B9/(Efnainnihald!B6/100))*(Efnainnihald!F6/100)</f>
        <v>0</v>
      </c>
      <c r="G9" s="231">
        <f>(B9/(Efnainnihald!B6/100))*(Efnainnihald!G6/100)</f>
        <v>0</v>
      </c>
      <c r="H9" s="232">
        <f>(B9/(Efnainnihald!B6/100))*(Efnainnihald!H6/100)</f>
        <v>0</v>
      </c>
      <c r="I9" s="233">
        <f>(B9/(Efnainnihald!B6/100))*(Efnainnihald!J6/100)</f>
        <v>0</v>
      </c>
      <c r="J9" s="234">
        <f>($F$4/Efnainnihald!B6)*100</f>
        <v>444.44444444444446</v>
      </c>
      <c r="K9" s="235">
        <f>(Allir!J9/1000)*Efnainnihald!K6</f>
        <v>21923.111111111113</v>
      </c>
    </row>
    <row r="10" spans="1:11" ht="15.75">
      <c r="A10" s="380" t="str">
        <f>+Efnainnihald!A7</f>
        <v>Magni S N-26+4S</v>
      </c>
      <c r="B10" s="373">
        <f t="shared" si="0"/>
        <v>120</v>
      </c>
      <c r="C10" s="146">
        <f>(B10/(Efnainnihald!B7/100))*(Efnainnihald!C7/100)</f>
        <v>0</v>
      </c>
      <c r="D10" s="146">
        <f>(B10/(Efnainnihald!B7/100))*(Efnainnihald!D7/100)</f>
        <v>0</v>
      </c>
      <c r="E10" s="146">
        <f>(B10/(Efnainnihald!B7/100))*(Efnainnihald!E7/100)</f>
        <v>32.307692307692314</v>
      </c>
      <c r="F10" s="146">
        <f>(B10/(Efnainnihald!B7/100))*(Efnainnihald!F7/100)</f>
        <v>0</v>
      </c>
      <c r="G10" s="146">
        <f>(B10/(Efnainnihald!B7/100))*(Efnainnihald!G7/100)</f>
        <v>18.461538461538463</v>
      </c>
      <c r="H10" s="207">
        <f>(B10/(Efnainnihald!B7/100))*(Efnainnihald!H7/100)</f>
        <v>0</v>
      </c>
      <c r="I10" s="147">
        <f>(B10/(Efnainnihald!B7/100))*(Efnainnihald!J7/100)</f>
        <v>0</v>
      </c>
      <c r="J10" s="155">
        <f>($F$4/Efnainnihald!B7)*100</f>
        <v>461.5384615384615</v>
      </c>
      <c r="K10" s="156">
        <f>(Allir!J10/1000)*Efnainnihald!K7</f>
        <v>23610</v>
      </c>
    </row>
    <row r="11" spans="1:11" ht="15.75">
      <c r="A11" s="381" t="str">
        <f>+Efnainnihald!A8</f>
        <v>Græðir 1 12-15-17</v>
      </c>
      <c r="B11" s="374">
        <f t="shared" si="0"/>
        <v>120</v>
      </c>
      <c r="C11" s="198">
        <f>(B11/(Efnainnihald!B8/100))*(Efnainnihald!C8/100)</f>
        <v>66</v>
      </c>
      <c r="D11" s="198">
        <f>(B11/(Efnainnihald!B8/100))*(Efnainnihald!D8/100)</f>
        <v>141</v>
      </c>
      <c r="E11" s="198">
        <f>(B11/(Efnainnihald!B8/100))*(Efnainnihald!E8/100)</f>
        <v>0</v>
      </c>
      <c r="F11" s="198">
        <f>(B11/(Efnainnihald!B8/100))*(Efnainnihald!F8/100)</f>
        <v>10</v>
      </c>
      <c r="G11" s="198">
        <f>(B11/(Efnainnihald!B8/100))*(Efnainnihald!G8/100)</f>
        <v>140</v>
      </c>
      <c r="H11" s="239">
        <f>(B11/(Efnainnihald!B8/100))*(Efnainnihald!H8/100)</f>
        <v>0.3</v>
      </c>
      <c r="I11" s="210">
        <f>(B11/(Efnainnihald!B8/100))*(Efnainnihald!J8/100)</f>
        <v>0</v>
      </c>
      <c r="J11" s="203">
        <f>($F$4/Efnainnihald!B8)*100</f>
        <v>1000</v>
      </c>
      <c r="K11" s="204">
        <f>(Allir!J11/1000)*Efnainnihald!K8</f>
        <v>77821</v>
      </c>
    </row>
    <row r="12" spans="1:11" ht="15.75">
      <c r="A12" s="380" t="str">
        <f>+Efnainnihald!A9</f>
        <v>Græðir 8 21-7-11 + selen</v>
      </c>
      <c r="B12" s="375">
        <f t="shared" si="0"/>
        <v>120</v>
      </c>
      <c r="C12" s="58">
        <f>(B12/(Efnainnihald!B9/100))*(Efnainnihald!C9/100)</f>
        <v>17.714285714285715</v>
      </c>
      <c r="D12" s="58">
        <f>(B12/(Efnainnihald!B9/100))*(Efnainnihald!D9/100)</f>
        <v>57.142857142857146</v>
      </c>
      <c r="E12" s="58">
        <f>(B12/(Efnainnihald!B9/100))*(Efnainnihald!E9/100)</f>
        <v>5.714285714285714</v>
      </c>
      <c r="F12" s="58">
        <f>(B12/(Efnainnihald!B9/100))*(Efnainnihald!F9/100)</f>
        <v>0</v>
      </c>
      <c r="G12" s="58">
        <f>(B12/(Efnainnihald!B9/100))*(Efnainnihald!G9/100)</f>
        <v>11.428571428571429</v>
      </c>
      <c r="H12" s="206">
        <f>(B12/(Efnainnihald!B9/100))*(Efnainnihald!H9/100)</f>
        <v>0</v>
      </c>
      <c r="I12" s="59">
        <f>(B12/(Efnainnihald!B9/100))*(Efnainnihald!J9/100)</f>
        <v>0.008571428571428572</v>
      </c>
      <c r="J12" s="144">
        <f>($F$4/Efnainnihald!B9)*100</f>
        <v>571.4285714285714</v>
      </c>
      <c r="K12" s="145">
        <f>(Allir!J12/1000)*Efnainnihald!K9</f>
        <v>35780</v>
      </c>
    </row>
    <row r="13" spans="1:11" ht="15.75">
      <c r="A13" s="381" t="str">
        <f>+Efnainnihald!A10</f>
        <v>Græðir 9 27-6-6 + selen</v>
      </c>
      <c r="B13" s="376">
        <f t="shared" si="0"/>
        <v>120</v>
      </c>
      <c r="C13" s="199">
        <f>(B13/(Efnainnihald!B10/100))*(Efnainnihald!C10/100)</f>
        <v>11.555555555555555</v>
      </c>
      <c r="D13" s="199">
        <f>(B13/(Efnainnihald!B10/100))*(Efnainnihald!D10/100)</f>
        <v>22.22222222222222</v>
      </c>
      <c r="E13" s="199">
        <f>(B13/(Efnainnihald!B10/100))*(Efnainnihald!E10/100)</f>
        <v>4.888888888888889</v>
      </c>
      <c r="F13" s="199">
        <f>(B13/(Efnainnihald!B10/100))*(Efnainnihald!F10/100)</f>
        <v>0</v>
      </c>
      <c r="G13" s="199">
        <f>(B13/(Efnainnihald!B10/100))*(Efnainnihald!G10/100)</f>
        <v>8.888888888888888</v>
      </c>
      <c r="H13" s="236">
        <f>(B13/(Efnainnihald!B10/100))*(Efnainnihald!H10/100)</f>
        <v>0</v>
      </c>
      <c r="I13" s="209">
        <f>(B13/(Efnainnihald!B10/100))*(Efnainnihald!J10/100)</f>
        <v>0.006666666666666666</v>
      </c>
      <c r="J13" s="237">
        <f>($F$4/Efnainnihald!B10)*100</f>
        <v>444.44444444444446</v>
      </c>
      <c r="K13" s="238">
        <f>(Allir!J13/1000)*Efnainnihald!K10</f>
        <v>26722.222222222223</v>
      </c>
    </row>
    <row r="14" spans="1:11" ht="15.75">
      <c r="A14" s="380" t="str">
        <f>+Efnainnihald!A11</f>
        <v>Fjölmóði 2 23-12</v>
      </c>
      <c r="B14" s="375">
        <f t="shared" si="0"/>
        <v>120</v>
      </c>
      <c r="C14" s="58">
        <f>(B14/(Efnainnihald!B11/100))*(Efnainnihald!C11/100)</f>
        <v>27.1304347826087</v>
      </c>
      <c r="D14" s="58">
        <f>(B14/(Efnainnihald!B11/100))*(Efnainnihald!D11/100)</f>
        <v>0</v>
      </c>
      <c r="E14" s="58">
        <f>(B14/(Efnainnihald!B11/100))*(Efnainnihald!E11/100)</f>
        <v>30.782608695652176</v>
      </c>
      <c r="F14" s="58">
        <f>(B14/(Efnainnihald!B11/100))*(Efnainnihald!F11/100)</f>
        <v>0</v>
      </c>
      <c r="G14" s="58">
        <f>(B14/(Efnainnihald!B11/100))*(Efnainnihald!G11/100)</f>
        <v>10.434782608695652</v>
      </c>
      <c r="H14" s="206">
        <f>(B14/(Efnainnihald!B11/100))*(Efnainnihald!H11/100)</f>
        <v>0</v>
      </c>
      <c r="I14" s="59">
        <f>(B14/(Efnainnihald!B11/100))*(Efnainnihald!J11/100)</f>
        <v>0</v>
      </c>
      <c r="J14" s="144">
        <f>($F$4/Efnainnihald!B11)*100</f>
        <v>521.7391304347826</v>
      </c>
      <c r="K14" s="145">
        <f>(Allir!J14/1000)*Efnainnihald!K11</f>
        <v>30242.08695652174</v>
      </c>
    </row>
    <row r="15" spans="1:11" ht="15.75">
      <c r="A15" s="381" t="str">
        <f>+Efnainnihald!A12</f>
        <v>Fjölmóði 3 25-5 + selen</v>
      </c>
      <c r="B15" s="376">
        <f aca="true" t="shared" si="1" ref="B15:B21">$F$4</f>
        <v>120</v>
      </c>
      <c r="C15" s="199">
        <f>(B15/(Efnainnihald!B12/100))*(Efnainnihald!C12/100)</f>
        <v>10.08</v>
      </c>
      <c r="D15" s="199">
        <f>(B15/(Efnainnihald!B12/100))*(Efnainnihald!D12/100)</f>
        <v>0</v>
      </c>
      <c r="E15" s="199">
        <f>(B15/(Efnainnihald!B12/100))*(Efnainnihald!E12/100)</f>
        <v>34.08</v>
      </c>
      <c r="F15" s="199">
        <f>(B15/(Efnainnihald!B12/100))*(Efnainnihald!F12/100)</f>
        <v>0</v>
      </c>
      <c r="G15" s="199">
        <f>(B15/(Efnainnihald!B12/100))*(Efnainnihald!G12/100)</f>
        <v>9.6</v>
      </c>
      <c r="H15" s="236">
        <f>(B15/(Efnainnihald!B12/100))*(Efnainnihald!H12/100)</f>
        <v>0</v>
      </c>
      <c r="I15" s="209">
        <f>(B15/(Efnainnihald!B12/100))*(Efnainnihald!J12/100)</f>
        <v>0.0072</v>
      </c>
      <c r="J15" s="237">
        <f>($F$4/Efnainnihald!B12)*100</f>
        <v>480</v>
      </c>
      <c r="K15" s="238">
        <f>(Allir!J15/1000)*Efnainnihald!K12</f>
        <v>27402.719999999998</v>
      </c>
    </row>
    <row r="16" spans="1:11" ht="15.75">
      <c r="A16" s="380" t="str">
        <f>+Efnainnihald!A13</f>
        <v>Fjölmóði 4 24-9 + selen</v>
      </c>
      <c r="B16" s="375">
        <f t="shared" si="1"/>
        <v>120</v>
      </c>
      <c r="C16" s="58">
        <f>(B16/(Efnainnihald!B13/100))*(Efnainnihald!C13/100)</f>
        <v>20.168067226890756</v>
      </c>
      <c r="D16" s="58">
        <f>(B16/(Efnainnihald!B13/100))*(Efnainnihald!D13/100)</f>
        <v>0</v>
      </c>
      <c r="E16" s="58">
        <f>(B16/(Efnainnihald!B13/100))*(Efnainnihald!E13/100)</f>
        <v>29.747899159663866</v>
      </c>
      <c r="F16" s="58">
        <f>(B16/(Efnainnihald!B13/100))*(Efnainnihald!F13/100)</f>
        <v>0</v>
      </c>
      <c r="G16" s="58">
        <f>(B16/(Efnainnihald!B13/100))*(Efnainnihald!G13/100)</f>
        <v>10.084033613445378</v>
      </c>
      <c r="H16" s="206">
        <f>(B16/(Efnainnihald!B13/100))*(Efnainnihald!H13/100)</f>
        <v>0</v>
      </c>
      <c r="I16" s="59">
        <f>(B16/(Efnainnihald!B13/100))*(Efnainnihald!J13/100)</f>
        <v>0.007563025210084034</v>
      </c>
      <c r="J16" s="144">
        <f>($F$4/Efnainnihald!B13)*100</f>
        <v>504.2016806722689</v>
      </c>
      <c r="K16" s="145">
        <f>(Allir!J16/1000)*Efnainnihald!K13</f>
        <v>28887.731092436974</v>
      </c>
    </row>
    <row r="17" spans="1:11" ht="15.75">
      <c r="A17" s="381" t="str">
        <f>+Efnainnihald!A14</f>
        <v>Fjölgræðir 5 17-15-12</v>
      </c>
      <c r="B17" s="376">
        <f t="shared" si="1"/>
        <v>120</v>
      </c>
      <c r="C17" s="199">
        <f>(B17/(Efnainnihald!B14/100))*(Efnainnihald!C14/100)</f>
        <v>46.58823529411765</v>
      </c>
      <c r="D17" s="199">
        <f>(B17/(Efnainnihald!B14/100))*(Efnainnihald!D14/100)</f>
        <v>70.58823529411765</v>
      </c>
      <c r="E17" s="199">
        <f>(B17/(Efnainnihald!B14/100))*(Efnainnihald!E14/100)</f>
        <v>28.235294117647058</v>
      </c>
      <c r="F17" s="199">
        <f>(B17/(Efnainnihald!B14/100))*(Efnainnihald!F14/100)</f>
        <v>0</v>
      </c>
      <c r="G17" s="199">
        <f>(B17/(Efnainnihald!B14/100))*(Efnainnihald!G14/100)</f>
        <v>14.117647058823529</v>
      </c>
      <c r="H17" s="236">
        <f>(B17/(Efnainnihald!B14/100))*(Efnainnihald!H14/100)</f>
        <v>0</v>
      </c>
      <c r="I17" s="209">
        <f>(B17/(Efnainnihald!B14/100))*(Efnainnihald!J14/100)</f>
        <v>0</v>
      </c>
      <c r="J17" s="237">
        <f>($F$4/Efnainnihald!B14)*100</f>
        <v>705.8823529411765</v>
      </c>
      <c r="K17" s="238">
        <f>(Allir!J17/1000)*Efnainnihald!K14</f>
        <v>46118.82352941177</v>
      </c>
    </row>
    <row r="18" spans="1:11" ht="15.75">
      <c r="A18" s="380" t="str">
        <f>+Efnainnihald!A15</f>
        <v>Fjölgræðir 6 22-11-11</v>
      </c>
      <c r="B18" s="375">
        <f t="shared" si="1"/>
        <v>120</v>
      </c>
      <c r="C18" s="58">
        <f>(B18/(Efnainnihald!B15/100))*(Efnainnihald!C15/100)</f>
        <v>26.181818181818183</v>
      </c>
      <c r="D18" s="58">
        <f>(B18/(Efnainnihald!B15/100))*(Efnainnihald!D15/100)</f>
        <v>50.18181818181819</v>
      </c>
      <c r="E18" s="58">
        <f>(B18/(Efnainnihald!B15/100))*(Efnainnihald!E15/100)</f>
        <v>6.000000000000001</v>
      </c>
      <c r="F18" s="58">
        <f>(B18/(Efnainnihald!B15/100))*(Efnainnihald!F15/100)</f>
        <v>0</v>
      </c>
      <c r="G18" s="58">
        <f>(B18/(Efnainnihald!B15/100))*(Efnainnihald!G15/100)</f>
        <v>10.90909090909091</v>
      </c>
      <c r="H18" s="206">
        <f>(B18/(Efnainnihald!B15/100))*(Efnainnihald!H15/100)</f>
        <v>0</v>
      </c>
      <c r="I18" s="59">
        <f>(B18/(Efnainnihald!B15/100))*(Efnainnihald!J15/100)</f>
        <v>0</v>
      </c>
      <c r="J18" s="144">
        <f>($F$4/Efnainnihald!B15)*100</f>
        <v>545.4545454545454</v>
      </c>
      <c r="K18" s="145">
        <f>(Allir!J18/1000)*Efnainnihald!K15</f>
        <v>35763.81818181818</v>
      </c>
    </row>
    <row r="19" spans="1:11" ht="15.75">
      <c r="A19" s="381" t="str">
        <f>+Efnainnihald!A16</f>
        <v>Fjölgræðir 7 22-14-9 + selen</v>
      </c>
      <c r="B19" s="376">
        <f t="shared" si="1"/>
        <v>120</v>
      </c>
      <c r="C19" s="199">
        <f>(B19/(Efnainnihald!B16/100))*(Efnainnihald!C16/100)</f>
        <v>33.27272727272727</v>
      </c>
      <c r="D19" s="199">
        <f>(B19/(Efnainnihald!B16/100))*(Efnainnihald!D16/100)</f>
        <v>39.81818181818182</v>
      </c>
      <c r="E19" s="199">
        <f>(B19/(Efnainnihald!B16/100))*(Efnainnihald!E16/100)</f>
        <v>6.000000000000001</v>
      </c>
      <c r="F19" s="199">
        <f>(B19/(Efnainnihald!B16/100))*(Efnainnihald!F16/100)</f>
        <v>0</v>
      </c>
      <c r="G19" s="199">
        <f>(B19/(Efnainnihald!B16/100))*(Efnainnihald!G16/100)</f>
        <v>10.90909090909091</v>
      </c>
      <c r="H19" s="236">
        <f>(B19/(Efnainnihald!B16/100))*(Efnainnihald!I16/100)</f>
        <v>0</v>
      </c>
      <c r="I19" s="209">
        <f>(B19/(Efnainnihald!B16/100))*(Efnainnihald!J16/100)</f>
        <v>0.008181818181818182</v>
      </c>
      <c r="J19" s="237">
        <f>($F$4/Efnainnihald!B16)*100</f>
        <v>545.4545454545454</v>
      </c>
      <c r="K19" s="238">
        <f>(Allir!J19/1000)*Efnainnihald!K16</f>
        <v>35861.454545454544</v>
      </c>
    </row>
    <row r="20" spans="1:11" ht="15.75">
      <c r="A20" s="380" t="str">
        <f>+Efnainnihald!A17</f>
        <v>Fjölgræðir 9 25-9-8 + selen</v>
      </c>
      <c r="B20" s="375">
        <f t="shared" si="1"/>
        <v>120</v>
      </c>
      <c r="C20" s="246">
        <f>(B20/(Efnainnihald!B17/100))*(Efnainnihald!C17/100)</f>
        <v>18.72</v>
      </c>
      <c r="D20" s="58">
        <f>(B20/(Efnainnihald!B17/100))*(Efnainnihald!D17/100)</f>
        <v>31.872</v>
      </c>
      <c r="E20" s="58">
        <f>(B20/(Efnainnihald!B17/100))*(Efnainnihald!E17/100)</f>
        <v>5.28</v>
      </c>
      <c r="F20" s="58">
        <f>(B20/(Efnainnihald!B17/100))*(Efnainnihald!F17/100)</f>
        <v>0</v>
      </c>
      <c r="G20" s="58">
        <f>(B20/(Efnainnihald!B17/100))*(Efnainnihald!G17/100)</f>
        <v>9.6</v>
      </c>
      <c r="H20" s="206">
        <f>(B20/(Efnainnihald!B17/100))*(Efnainnihald!H17/100)</f>
        <v>0</v>
      </c>
      <c r="I20" s="59">
        <f>(B20/(Efnainnihald!B17/100))*(Efnainnihald!J17/100)</f>
        <v>0.0072</v>
      </c>
      <c r="J20" s="144">
        <f>($F$4/Efnainnihald!B17)*100</f>
        <v>480</v>
      </c>
      <c r="K20" s="145">
        <f>(Allir!J20/1000)*Efnainnihald!K17</f>
        <v>30430.079999999998</v>
      </c>
    </row>
    <row r="21" spans="1:11" ht="16.5" thickBot="1">
      <c r="A21" s="382" t="str">
        <f>+Efnainnihald!A18</f>
        <v>MAP</v>
      </c>
      <c r="B21" s="377">
        <f t="shared" si="1"/>
        <v>120</v>
      </c>
      <c r="C21" s="240">
        <f>(B21/(Efnainnihald!B18/100))*(Efnainnihald!C18/100)</f>
        <v>226.99999999999997</v>
      </c>
      <c r="D21" s="241">
        <f>(B21/(Efnainnihald!B18/100))*(Efnainnihald!D18/100)</f>
        <v>0</v>
      </c>
      <c r="E21" s="241">
        <f>(B21/(Efnainnihald!B18/100))*(Efnainnihald!E18/100)</f>
        <v>0</v>
      </c>
      <c r="F21" s="241">
        <f>(B21/(Efnainnihald!B18/100))*(Efnainnihald!F18/100)</f>
        <v>0</v>
      </c>
      <c r="G21" s="241">
        <f>(B21/(Efnainnihald!B18/100))*(Efnainnihald!G18/100)</f>
        <v>0</v>
      </c>
      <c r="H21" s="242">
        <f>(B21/(Efnainnihald!B18/100))*(Efnainnihald!H18/100)</f>
        <v>0</v>
      </c>
      <c r="I21" s="243">
        <f>(B21/(Efnainnihald!B18/100))*(Efnainnihald!J18/100)</f>
        <v>0</v>
      </c>
      <c r="J21" s="244">
        <f>($F$4/Efnainnihald!B18)*100</f>
        <v>1000</v>
      </c>
      <c r="K21" s="245">
        <f>(Allir!J21/1000)*Efnainnihald!K18</f>
        <v>78660</v>
      </c>
    </row>
    <row r="22" spans="1:19" ht="6.75" customHeight="1" thickBot="1">
      <c r="A22" s="96"/>
      <c r="B22" s="54"/>
      <c r="C22" s="54"/>
      <c r="D22" s="54"/>
      <c r="E22" s="54"/>
      <c r="F22" s="54"/>
      <c r="G22" s="54"/>
      <c r="H22" s="55"/>
      <c r="I22" s="55"/>
      <c r="J22" s="97"/>
      <c r="K22" s="97"/>
      <c r="P22" s="9"/>
      <c r="Q22" s="9"/>
      <c r="R22" s="9"/>
      <c r="S22" s="9"/>
    </row>
    <row r="23" spans="1:19" ht="15.75" customHeight="1" thickBot="1">
      <c r="A23" s="274" t="str">
        <f>+Efnainnihald!A25</f>
        <v>Kraftur 15+Ca</v>
      </c>
      <c r="B23" s="273">
        <f aca="true" t="shared" si="2" ref="B23:B39">$F$4</f>
        <v>120</v>
      </c>
      <c r="C23" s="266">
        <f>(B23/(Efnainnihald!B25/100))*(Efnainnihald!C25/100)</f>
        <v>0</v>
      </c>
      <c r="D23" s="266">
        <f>(B23/(Efnainnihald!B25/100))*(Efnainnihald!D25/100)</f>
        <v>0</v>
      </c>
      <c r="E23" s="266">
        <f>(B23/(Efnainnihald!B25/100))*(Efnainnihald!E25/100)</f>
        <v>157.93548387096774</v>
      </c>
      <c r="F23" s="266">
        <f>(B23/(Efnainnihald!B25/100))*(Efnainnihald!F25/100)</f>
        <v>0</v>
      </c>
      <c r="G23" s="266">
        <f>(B23/(Efnainnihald!B25/100))*(Efnainnihald!G25/100)</f>
        <v>0</v>
      </c>
      <c r="H23" s="266">
        <f>(B23/(Efnainnihald!B25/100))*(Efnainnihald!H25/100)</f>
        <v>0</v>
      </c>
      <c r="I23" s="267">
        <f>(B23/(Efnainnihald!B25/100))*(Efnainnihald!J25/100)</f>
        <v>0</v>
      </c>
      <c r="J23" s="272">
        <f>($F$4/Efnainnihald!B25)*100</f>
        <v>774.1935483870968</v>
      </c>
      <c r="K23" s="268">
        <f>(J23/1000)*Efnainnihald!K25</f>
        <v>34846.45161290323</v>
      </c>
      <c r="P23" s="9"/>
      <c r="Q23" s="9"/>
      <c r="R23" s="9"/>
      <c r="S23" s="9"/>
    </row>
    <row r="24" spans="1:19" ht="16.5" thickBot="1">
      <c r="A24" s="230" t="str">
        <f>+Efnainnihald!A26</f>
        <v>Kraftur 27 + Mg + Ca</v>
      </c>
      <c r="B24" s="60">
        <f t="shared" si="2"/>
        <v>120</v>
      </c>
      <c r="C24" s="149">
        <f>(B24/(Efnainnihald!B26/100))*(Efnainnihald!C26/100)</f>
        <v>0</v>
      </c>
      <c r="D24" s="149">
        <f>(B24/(Efnainnihald!B26/100))*(Efnainnihald!D26/100)</f>
        <v>0</v>
      </c>
      <c r="E24" s="149">
        <f>(B24/(Efnainnihald!B26/100))*(Efnainnihald!E26/100)</f>
        <v>19.111111111111107</v>
      </c>
      <c r="F24" s="149">
        <f>(B24/(Efnainnihald!B26/100))*(Efnainnihald!F26/100)</f>
        <v>10.666666666666666</v>
      </c>
      <c r="G24" s="149">
        <f>(B24/(Efnainnihald!B26/100))*(Efnainnihald!G26/100)</f>
        <v>0</v>
      </c>
      <c r="H24" s="149">
        <f>(B24/(Efnainnihald!B26/100))*(Efnainnihald!H26/100)</f>
        <v>0</v>
      </c>
      <c r="I24" s="150">
        <f>(B24/(Efnainnihald!B26/100))*(Efnainnihald!J26/100)</f>
        <v>0</v>
      </c>
      <c r="J24" s="270">
        <f>($F$4/Efnainnihald!B26)*100</f>
        <v>444.44444444444446</v>
      </c>
      <c r="K24" s="271">
        <f>(J24/1000)*Efnainnihald!K26</f>
        <v>21240</v>
      </c>
      <c r="P24" s="9"/>
      <c r="Q24" s="96"/>
      <c r="R24" s="9"/>
      <c r="S24" s="9"/>
    </row>
    <row r="25" spans="1:19" ht="17.25" customHeight="1" thickBot="1">
      <c r="A25" s="274" t="str">
        <f>+Efnainnihald!A27</f>
        <v>Kraftur 34 + Se</v>
      </c>
      <c r="B25" s="92">
        <f t="shared" si="2"/>
        <v>120</v>
      </c>
      <c r="C25" s="260">
        <f>(B25/(Efnainnihald!B27/100))*(Efnainnihald!C27/100)</f>
        <v>0</v>
      </c>
      <c r="D25" s="93">
        <f>(B25/(Efnainnihald!B27/100))*(Efnainnihald!D27/100)</f>
        <v>0</v>
      </c>
      <c r="E25" s="93">
        <f>(B25/(Efnainnihald!B27/100))*(Efnainnihald!E27/100)</f>
        <v>0</v>
      </c>
      <c r="F25" s="93">
        <f>(B25/(Efnainnihald!B27/100))*(Efnainnihald!F27/100)</f>
        <v>0</v>
      </c>
      <c r="G25" s="93">
        <f>(B25/(Efnainnihald!B27/100))*(Efnainnihald!G27/100)</f>
        <v>0</v>
      </c>
      <c r="H25" s="93">
        <f>(B25/(Efnainnihald!B27/100))*(Efnainnihald!H27/100)</f>
        <v>0</v>
      </c>
      <c r="I25" s="208">
        <f>(B25/(Efnainnihald!B27/100))*(Efnainnihald!J27/100)</f>
        <v>0.0052325581395348845</v>
      </c>
      <c r="J25" s="95">
        <f>($F$4/Efnainnihald!B27)*100</f>
        <v>348.83720930232556</v>
      </c>
      <c r="K25" s="94">
        <f>(J25/1000)*Efnainnihald!K27</f>
        <v>18094.186046511626</v>
      </c>
      <c r="P25" s="9"/>
      <c r="Q25" s="96"/>
      <c r="R25" s="9"/>
      <c r="S25" s="9"/>
    </row>
    <row r="26" spans="1:19" ht="16.5" thickBot="1">
      <c r="A26" s="230" t="str">
        <f>+Efnainnihald!A28</f>
        <v>Völlur 23-5 +Mg+S+Ca+Se</v>
      </c>
      <c r="B26" s="60">
        <f t="shared" si="2"/>
        <v>120</v>
      </c>
      <c r="C26" s="54">
        <f>(B26/(Efnainnihald!B28/100))*(Efnainnihald!C28/100)</f>
        <v>10.526315789473683</v>
      </c>
      <c r="D26" s="54">
        <f>(B26/(Efnainnihald!B28/100))*(Efnainnihald!D28/100)</f>
        <v>0</v>
      </c>
      <c r="E26" s="54">
        <f>(B26/(Efnainnihald!B28/100))*(Efnainnihald!E28/100)</f>
        <v>19.473684210526315</v>
      </c>
      <c r="F26" s="54">
        <f>(B26/(Efnainnihald!B28/100))*(Efnainnihald!F28/100)</f>
        <v>10.526315789473683</v>
      </c>
      <c r="G26" s="54">
        <f>(B26/(Efnainnihald!B28/100))*(Efnainnihald!G28/100)</f>
        <v>24.210526315789473</v>
      </c>
      <c r="H26" s="54">
        <f>(B26/(Efnainnihald!B28/100))*(Efnainnihald!H28/100)</f>
        <v>0</v>
      </c>
      <c r="I26" s="55">
        <f>(B26/(Efnainnihald!B28/100))*(Efnainnihald!J28/100)</f>
        <v>0.007894736842105263</v>
      </c>
      <c r="J26" s="258">
        <f>($F$4/Efnainnihald!B28)*100</f>
        <v>526.3157894736842</v>
      </c>
      <c r="K26" s="259">
        <f>(J26/1000)*Efnainnihald!K28</f>
        <v>28689.473684210523</v>
      </c>
      <c r="P26" s="9"/>
      <c r="Q26" s="96"/>
      <c r="R26" s="9"/>
      <c r="S26" s="9"/>
    </row>
    <row r="27" spans="1:19" ht="16.5" thickBot="1">
      <c r="A27" s="274" t="str">
        <f>+Efnainnihald!A29</f>
        <v>Völlur 26-5+S+Ca+Se+Mg</v>
      </c>
      <c r="B27" s="92">
        <f t="shared" si="2"/>
        <v>120</v>
      </c>
      <c r="C27" s="260">
        <f>(B27/(Efnainnihald!B29/100))*(Efnainnihald!C29/100)</f>
        <v>10.272373540856032</v>
      </c>
      <c r="D27" s="93">
        <f>(B27/(Efnainnihald!B29/100))*(Efnainnihald!D29/100)</f>
        <v>0</v>
      </c>
      <c r="E27" s="93">
        <f>(B27/(Efnainnihald!B29/100))*(Efnainnihald!E29/100)</f>
        <v>10.272373540856032</v>
      </c>
      <c r="F27" s="93">
        <f>(B27/(Efnainnihald!B29/100))*(Efnainnihald!F29/100)</f>
        <v>9.33852140077821</v>
      </c>
      <c r="G27" s="93">
        <f>(B27/(Efnainnihald!B29/100))*(Efnainnihald!G29/100)</f>
        <v>11.673151750972764</v>
      </c>
      <c r="H27" s="93">
        <f>(B27/(Efnainnihald!B29/100))*(Efnainnihald!H29/100)</f>
        <v>0</v>
      </c>
      <c r="I27" s="208">
        <f>(B27/(Efnainnihald!B29/100))*(Efnainnihald!J29/100)</f>
        <v>0.007003891050583658</v>
      </c>
      <c r="J27" s="95">
        <f>($F$4/Efnainnihald!B29)*100</f>
        <v>466.92607003891055</v>
      </c>
      <c r="K27" s="94">
        <f>(J27/1000)*Efnainnihald!K29</f>
        <v>26236.575875486385</v>
      </c>
      <c r="P27" s="9"/>
      <c r="Q27" s="96"/>
      <c r="R27" s="9"/>
      <c r="S27" s="9"/>
    </row>
    <row r="28" spans="1:19" ht="16.5" thickBot="1">
      <c r="A28" s="230" t="str">
        <f>+Efnainnihald!A30</f>
        <v>Völlur 27-12 +S</v>
      </c>
      <c r="B28" s="148">
        <f t="shared" si="2"/>
        <v>120</v>
      </c>
      <c r="C28" s="54">
        <f>(B28/(Efnainnihald!B30/100))*(Efnainnihald!C30/100)</f>
        <v>23.458646616541355</v>
      </c>
      <c r="D28" s="54">
        <f>(B28/(Efnainnihald!B30/100))*(Efnainnihald!D30/100)</f>
        <v>0</v>
      </c>
      <c r="E28" s="54">
        <f>(B28/(Efnainnihald!B30/100))*(Efnainnihald!E30/100)</f>
        <v>0</v>
      </c>
      <c r="F28" s="54">
        <f>(B28/(Efnainnihald!B30/100))*(Efnainnihald!F30/100)</f>
        <v>0</v>
      </c>
      <c r="G28" s="54">
        <f>(B28/(Efnainnihald!B30/100))*(Efnainnihald!G30/100)</f>
        <v>14.436090225563909</v>
      </c>
      <c r="H28" s="54">
        <f>(B28/(Efnainnihald!B30/100))*(Efnainnihald!H30/100)</f>
        <v>0</v>
      </c>
      <c r="I28" s="55">
        <f>(B28/(Efnainnihald!B30/100))*(Efnainnihald!J30/100)</f>
        <v>0</v>
      </c>
      <c r="J28" s="258">
        <f>($F$4/Efnainnihald!B30)*100</f>
        <v>451.1278195488722</v>
      </c>
      <c r="K28" s="259">
        <f>(J28/1000)*Efnainnihald!K30</f>
        <v>26774.436090225565</v>
      </c>
      <c r="P28" s="9"/>
      <c r="Q28" s="96"/>
      <c r="R28" s="9"/>
      <c r="S28" s="9"/>
    </row>
    <row r="29" spans="1:19" ht="16.5" thickBot="1">
      <c r="A29" s="274" t="str">
        <f>+Efnainnihald!A31</f>
        <v>Völlur 30-5 +S+Se</v>
      </c>
      <c r="B29" s="92">
        <f t="shared" si="2"/>
        <v>120</v>
      </c>
      <c r="C29" s="93">
        <f>(B29/(Efnainnihald!B31/100))*(Efnainnihald!C31/100)</f>
        <v>8.712871287128714</v>
      </c>
      <c r="D29" s="93">
        <f>(B29/(Efnainnihald!B31/100))*(Efnainnihald!D31/100)</f>
        <v>0</v>
      </c>
      <c r="E29" s="93">
        <f>(B29/(Efnainnihald!B31/100))*(Efnainnihald!E31/100)</f>
        <v>0</v>
      </c>
      <c r="F29" s="93">
        <f>(B29/(Efnainnihald!B31/100))*(Efnainnihald!F31/100)</f>
        <v>0</v>
      </c>
      <c r="G29" s="93">
        <f>(B29/(Efnainnihald!B31/100))*(Efnainnihald!G31/100)</f>
        <v>9.108910891089108</v>
      </c>
      <c r="H29" s="93">
        <f>(B29/(Efnainnihald!B31/100))*(Efnainnihald!H31/100)</f>
        <v>0</v>
      </c>
      <c r="I29" s="208">
        <f>(B29/(Efnainnihald!B31/100))*(Efnainnihald!J31/100)</f>
        <v>0.005940594059405941</v>
      </c>
      <c r="J29" s="95">
        <f>($F$4/Efnainnihald!B31)*100</f>
        <v>396.03960396039605</v>
      </c>
      <c r="K29" s="94">
        <f>(J29/1000)*Efnainnihald!K31</f>
        <v>21774.257425742577</v>
      </c>
      <c r="P29" s="9"/>
      <c r="Q29" s="96"/>
      <c r="R29" s="9"/>
      <c r="S29" s="9"/>
    </row>
    <row r="30" spans="1:19" ht="16.5" thickBot="1">
      <c r="A30" s="230" t="str">
        <f>+Efnainnihald!A32</f>
        <v>Völlur 17-15-15 +Mg+S</v>
      </c>
      <c r="B30" s="148">
        <f t="shared" si="2"/>
        <v>120</v>
      </c>
      <c r="C30" s="54">
        <f>(B30/(Efnainnihald!B32/100))*(Efnainnihald!C32/100)</f>
        <v>46.744186046511636</v>
      </c>
      <c r="D30" s="54">
        <f>(B30/(Efnainnihald!B32/100))*(Efnainnihald!D32/100)</f>
        <v>85.11627906976744</v>
      </c>
      <c r="E30" s="54">
        <f>(B30/(Efnainnihald!B32/100))*(Efnainnihald!E32/100)</f>
        <v>0</v>
      </c>
      <c r="F30" s="54">
        <f>(B30/(Efnainnihald!B32/100))*(Efnainnihald!F32/100)</f>
        <v>0.6976744186046513</v>
      </c>
      <c r="G30" s="54">
        <f>(B30/(Efnainnihald!B32/100))*(Efnainnihald!G32/100)</f>
        <v>6.9767441860465125</v>
      </c>
      <c r="H30" s="54">
        <f>(B30/(Efnainnihald!B32/100))*(Efnainnihald!H32/100)</f>
        <v>0</v>
      </c>
      <c r="I30" s="55">
        <f>(B30/(Efnainnihald!B32/100))*(Efnainnihald!J32/100)</f>
        <v>0</v>
      </c>
      <c r="J30" s="258">
        <f>($F$4/Efnainnihald!B32)*100</f>
        <v>697.6744186046511</v>
      </c>
      <c r="K30" s="259">
        <f>(J30/1000)*Efnainnihald!K32</f>
        <v>38713.953488372084</v>
      </c>
      <c r="P30" s="9"/>
      <c r="Q30" s="96"/>
      <c r="R30" s="9"/>
      <c r="S30" s="9"/>
    </row>
    <row r="31" spans="1:19" ht="16.5" thickBot="1">
      <c r="A31" s="274" t="str">
        <f>+Efnainnihald!A33</f>
        <v>Völlur 20-9-9 +S+Ca+Se+Mg</v>
      </c>
      <c r="B31" s="177">
        <f t="shared" si="2"/>
        <v>120</v>
      </c>
      <c r="C31" s="93">
        <f>(B31/(Efnainnihald!B33/100))*(Efnainnihald!C33/100)</f>
        <v>23.030303030303028</v>
      </c>
      <c r="D31" s="93">
        <f>(B31/(Efnainnihald!B33/100))*(Efnainnihald!D33/100)</f>
        <v>43.63636363636364</v>
      </c>
      <c r="E31" s="93">
        <f>(B31/(Efnainnihald!B33/100))*(Efnainnihald!E33/100)</f>
        <v>22.424242424242426</v>
      </c>
      <c r="F31" s="93">
        <f>(B31/(Efnainnihald!B33/100))*(Efnainnihald!F33/100)</f>
        <v>1.8181818181818181</v>
      </c>
      <c r="G31" s="93">
        <f>(B31/(Efnainnihald!B33/100))*(Efnainnihald!G33/100)</f>
        <v>12.121212121212121</v>
      </c>
      <c r="H31" s="93">
        <f>(B31/(Efnainnihald!B33/100))*(Efnainnihald!H33/100)</f>
        <v>0</v>
      </c>
      <c r="I31" s="208">
        <f>(B31/(Efnainnihald!B33/100))*(Efnainnihald!J33/100)</f>
        <v>0.00909090909090909</v>
      </c>
      <c r="J31" s="95">
        <f>($F$4/Efnainnihald!B33)*100</f>
        <v>606.060606060606</v>
      </c>
      <c r="K31" s="94">
        <f>(J31/1000)*Efnainnihald!K33</f>
        <v>33999.99999999999</v>
      </c>
      <c r="P31" s="9"/>
      <c r="Q31" s="96"/>
      <c r="R31" s="9"/>
      <c r="S31" s="9"/>
    </row>
    <row r="32" spans="1:19" ht="16.5" thickBot="1">
      <c r="A32" s="230" t="str">
        <f>+Efnainnihald!A34</f>
        <v>Völlur 20-12-8 ´Ca+S+Se</v>
      </c>
      <c r="B32" s="60">
        <f t="shared" si="2"/>
        <v>120</v>
      </c>
      <c r="C32" s="149">
        <f>(B32/(Efnainnihald!B34/100))*(Efnainnihald!C34/100)</f>
        <v>32.400000000000006</v>
      </c>
      <c r="D32" s="149">
        <f>(B32/(Efnainnihald!B34/100))*(Efnainnihald!D34/100)</f>
        <v>38.4</v>
      </c>
      <c r="E32" s="149">
        <f>(B32/(Efnainnihald!B34/100))*(Efnainnihald!E34/100)</f>
        <v>13.200000000000001</v>
      </c>
      <c r="F32" s="149">
        <f>(B32/(Efnainnihald!B34/100))*(Efnainnihald!F34/100)</f>
        <v>0</v>
      </c>
      <c r="G32" s="149">
        <f>(B32/(Efnainnihald!B34/100))*(Efnainnihald!G34/100)</f>
        <v>13.200000000000001</v>
      </c>
      <c r="H32" s="149">
        <f>(B32/(Efnainnihald!B34/100))*(Efnainnihald!H34/100)</f>
        <v>0</v>
      </c>
      <c r="I32" s="150">
        <f>(B32/(Efnainnihald!B34/100))*(Efnainnihald!J34/100)</f>
        <v>0.009000000000000001</v>
      </c>
      <c r="J32" s="270">
        <f>($F$4/Efnainnihald!B34)*100</f>
        <v>600</v>
      </c>
      <c r="K32" s="271">
        <f>(J32/1000)*Efnainnihald!K34</f>
        <v>33852</v>
      </c>
      <c r="P32" s="9"/>
      <c r="Q32" s="96"/>
      <c r="R32" s="9"/>
      <c r="S32" s="9"/>
    </row>
    <row r="33" spans="1:19" ht="16.5" thickBot="1">
      <c r="A33" s="274" t="str">
        <f>+Efnainnihald!A35</f>
        <v>Völlur 22-10-10 +S+Mg</v>
      </c>
      <c r="B33" s="92">
        <f t="shared" si="2"/>
        <v>120</v>
      </c>
      <c r="C33" s="275">
        <f>(B33/(Efnainnihald!B35/100))*(Efnainnihald!C35/100)</f>
        <v>23.6697247706422</v>
      </c>
      <c r="D33" s="275">
        <f>(B33/(Efnainnihald!B35/100))*(Efnainnihald!D35/100)</f>
        <v>44.587155963302756</v>
      </c>
      <c r="E33" s="275">
        <f>(B33/(Efnainnihald!B35/100))*(Efnainnihald!E35/100)</f>
        <v>0</v>
      </c>
      <c r="F33" s="275">
        <f>(B33/(Efnainnihald!B35/100))*(Efnainnihald!F35/100)</f>
        <v>1.651376146788991</v>
      </c>
      <c r="G33" s="275">
        <f>(B33/(Efnainnihald!B35/100))*(Efnainnihald!G35/100)</f>
        <v>12.110091743119268</v>
      </c>
      <c r="H33" s="275">
        <f>(B33/(Efnainnihald!B35/100))*(Efnainnihald!H35/100)</f>
        <v>0</v>
      </c>
      <c r="I33" s="325">
        <f>(B33/(Efnainnihald!B35/100))*(Efnainnihald!J35/100)</f>
        <v>0</v>
      </c>
      <c r="J33" s="326">
        <f>($F$4/Efnainnihald!B35)*100</f>
        <v>550.4587155963303</v>
      </c>
      <c r="K33" s="327">
        <f>(J33/1000)*Efnainnihald!K35</f>
        <v>30561.467889908257</v>
      </c>
      <c r="P33" s="9"/>
      <c r="Q33" s="96"/>
      <c r="R33" s="9"/>
      <c r="S33" s="9"/>
    </row>
    <row r="34" spans="1:19" ht="16.5" thickBot="1">
      <c r="A34" s="230" t="str">
        <f>+Efnainnihald!A36</f>
        <v>Völlur 22-8-8 +Mg+S+Se</v>
      </c>
      <c r="B34" s="148">
        <f t="shared" si="2"/>
        <v>120</v>
      </c>
      <c r="C34" s="149">
        <f>(B34/(Efnainnihald!B36/100))*(Efnainnihald!C36/100)</f>
        <v>18.976744186046513</v>
      </c>
      <c r="D34" s="149">
        <f>(B34/(Efnainnihald!B36/100))*(Efnainnihald!D36/100)</f>
        <v>36.83720930232558</v>
      </c>
      <c r="E34" s="149">
        <f>(B34/(Efnainnihald!B36/100))*(Efnainnihald!E36/100)</f>
        <v>0</v>
      </c>
      <c r="F34" s="149">
        <f>(B34/(Efnainnihald!B36/100))*(Efnainnihald!F36/100)</f>
        <v>10.604651162790697</v>
      </c>
      <c r="G34" s="149">
        <f>(B34/(Efnainnihald!B36/100))*(Efnainnihald!G36/100)</f>
        <v>11.720930232558139</v>
      </c>
      <c r="H34" s="149">
        <f>(B34/(Efnainnihald!B36/100))*(Efnainnihald!H36/100)</f>
        <v>0</v>
      </c>
      <c r="I34" s="150">
        <f>(B34/(Efnainnihald!B36/100))*(Efnainnihald!J36/100)</f>
        <v>0.008372093023255815</v>
      </c>
      <c r="J34" s="270">
        <f>($F$4/Efnainnihald!B36)*100</f>
        <v>558.1395348837209</v>
      </c>
      <c r="K34" s="271">
        <f>(J34/1000)*Efnainnihald!K36</f>
        <v>31021.39534883721</v>
      </c>
      <c r="P34" s="9"/>
      <c r="Q34" s="96"/>
      <c r="R34" s="9"/>
      <c r="S34" s="9"/>
    </row>
    <row r="35" spans="1:19" ht="16.5" thickBot="1">
      <c r="A35" s="274" t="str">
        <f>+Efnainnihald!A37</f>
        <v>Völlur 23-4-4 +Mg+S+Ca+Se</v>
      </c>
      <c r="B35" s="92">
        <f t="shared" si="2"/>
        <v>120</v>
      </c>
      <c r="C35" s="275">
        <f>(B35/(Efnainnihald!B37/100))*(Efnainnihald!C37/100)</f>
        <v>9.391304347826088</v>
      </c>
      <c r="D35" s="275">
        <f>(B35/(Efnainnihald!B37/100))*(Efnainnihald!D37/100)</f>
        <v>17.73913043478261</v>
      </c>
      <c r="E35" s="275">
        <f>(B35/(Efnainnihald!B37/100))*(Efnainnihald!E37/100)</f>
        <v>19.30434782608696</v>
      </c>
      <c r="F35" s="275">
        <f>(B35/(Efnainnihald!B37/100))*(Efnainnihald!F37/100)</f>
        <v>8.347826086956522</v>
      </c>
      <c r="G35" s="275">
        <f>(B35/(Efnainnihald!B37/100))*(Efnainnihald!G37/100)</f>
        <v>9.91304347826087</v>
      </c>
      <c r="H35" s="275">
        <f>(B35/(Efnainnihald!B37/100))*(Efnainnihald!H37/100)</f>
        <v>0</v>
      </c>
      <c r="I35" s="325">
        <f>(B35/(Efnainnihald!B37/100))*(Efnainnihald!J37/100)</f>
        <v>0.00782608695652174</v>
      </c>
      <c r="J35" s="326">
        <f>($F$4/Efnainnihald!B37)*100</f>
        <v>521.7391304347826</v>
      </c>
      <c r="K35" s="327">
        <f>(J35/1000)*Efnainnihald!K37</f>
        <v>28398.260869565216</v>
      </c>
      <c r="P35" s="9"/>
      <c r="Q35" s="96"/>
      <c r="R35" s="9"/>
      <c r="S35" s="9"/>
    </row>
    <row r="36" spans="1:19" ht="16.5" thickBot="1">
      <c r="A36" s="230" t="str">
        <f>+Efnainnihald!A38</f>
        <v>Völlur 22-7-12 +S+Se+Mg</v>
      </c>
      <c r="B36" s="148">
        <f t="shared" si="2"/>
        <v>120</v>
      </c>
      <c r="C36" s="149">
        <f>(B36/(Efnainnihald!B38/100))*(Efnainnihald!C38/100)</f>
        <v>15.818181818181818</v>
      </c>
      <c r="D36" s="149">
        <f>(B36/(Efnainnihald!B38/100))*(Efnainnihald!D38/100)</f>
        <v>53.45454545454546</v>
      </c>
      <c r="E36" s="149">
        <f>(B36/(Efnainnihald!B38/100))*(Efnainnihald!E38/100)</f>
        <v>0</v>
      </c>
      <c r="F36" s="149">
        <f>(B36/(Efnainnihald!B38/100))*(Efnainnihald!F38/100)</f>
        <v>3.818181818181818</v>
      </c>
      <c r="G36" s="149">
        <f>(B36/(Efnainnihald!B38/100))*(Efnainnihald!G38/100)</f>
        <v>10.90909090909091</v>
      </c>
      <c r="H36" s="149">
        <f>(B36/(Efnainnihald!B38/100))*(Efnainnihald!H38/100)</f>
        <v>0</v>
      </c>
      <c r="I36" s="150">
        <f>(B36/(Efnainnihald!B38/100))*(Efnainnihald!J38/100)</f>
        <v>0.008181818181818182</v>
      </c>
      <c r="J36" s="270">
        <f>($F$4/Efnainnihald!B38)*100</f>
        <v>545.4545454545454</v>
      </c>
      <c r="K36" s="271">
        <f>(J36/1000)*Efnainnihald!K38</f>
        <v>31118.181818181816</v>
      </c>
      <c r="P36" s="9"/>
      <c r="Q36" s="96"/>
      <c r="R36" s="9"/>
      <c r="S36" s="9"/>
    </row>
    <row r="37" spans="1:19" ht="16.5" thickBot="1">
      <c r="A37" s="274" t="str">
        <f>+Efnainnihald!A39</f>
        <v>Völlur 26-6-6 +S+Mg</v>
      </c>
      <c r="B37" s="92">
        <f t="shared" si="2"/>
        <v>120</v>
      </c>
      <c r="C37" s="275">
        <f>(B37/(Efnainnihald!B39/100))*(Efnainnihald!C39/100)</f>
        <v>12.000000000000002</v>
      </c>
      <c r="D37" s="275">
        <f>(B37/(Efnainnihald!B39/100))*(Efnainnihald!D39/100)</f>
        <v>22.615384615384617</v>
      </c>
      <c r="E37" s="275">
        <f>(B37/(Efnainnihald!B39/100))*(Efnainnihald!E39/100)</f>
        <v>0</v>
      </c>
      <c r="F37" s="275">
        <f>(B37/(Efnainnihald!B39/100))*(Efnainnihald!F39/100)</f>
        <v>1.3846153846153846</v>
      </c>
      <c r="G37" s="275">
        <f>(B37/(Efnainnihald!B39/100))*(Efnainnihald!G39/100)</f>
        <v>10.153846153846155</v>
      </c>
      <c r="H37" s="275">
        <f>(B37/(Efnainnihald!B39/100))*(Efnainnihald!H39/100)</f>
        <v>0</v>
      </c>
      <c r="I37" s="325">
        <f>(B37/(Efnainnihald!B39/100))*(Efnainnihald!J39/100)</f>
        <v>0</v>
      </c>
      <c r="J37" s="326">
        <f>($F$4/Efnainnihald!B39)*100</f>
        <v>461.5384615384615</v>
      </c>
      <c r="K37" s="327">
        <f>(J37/1000)*Efnainnihald!K39</f>
        <v>25172.30769230769</v>
      </c>
      <c r="P37" s="9"/>
      <c r="Q37" s="96"/>
      <c r="R37" s="9"/>
      <c r="S37" s="9"/>
    </row>
    <row r="38" spans="1:19" ht="15.75">
      <c r="A38" s="230" t="str">
        <f>+Efnainnihald!A40</f>
        <v>Gardenia 8-9-30+S (25 kg)</v>
      </c>
      <c r="B38" s="148">
        <f t="shared" si="2"/>
        <v>120</v>
      </c>
      <c r="C38" s="149">
        <f>(B38/(Efnainnihald!B40/100))*(Efnainnihald!C40/100)</f>
        <v>60.14742014742015</v>
      </c>
      <c r="D38" s="149">
        <f>(B38/(Efnainnihald!B40/100))*(Efnainnihald!D40/100)</f>
        <v>370.02457002457004</v>
      </c>
      <c r="E38" s="149">
        <f>(B38/(Efnainnihald!B40/100))*(Efnainnihald!E40/100)</f>
        <v>0</v>
      </c>
      <c r="F38" s="149">
        <f>(B38/(Efnainnihald!B40/100))*(Efnainnihald!F40/100)</f>
        <v>30.073710073710075</v>
      </c>
      <c r="G38" s="149">
        <f>(B38/(Efnainnihald!B40/100))*(Efnainnihald!G40/100)</f>
        <v>149.1891891891892</v>
      </c>
      <c r="H38" s="149">
        <f>(B38/(Efnainnihald!B40/100))*(Efnainnihald!H40/100)</f>
        <v>1.3267813267813267</v>
      </c>
      <c r="I38" s="150">
        <f>(B38/(Efnainnihald!B40/100))*(Efnainnihald!J40/100)</f>
        <v>0</v>
      </c>
      <c r="J38" s="270">
        <f>($F$4/Efnainnihald!B40)*100</f>
        <v>1474.201474201474</v>
      </c>
      <c r="K38" s="271">
        <f>(J38/1000)*Efnainnihald!K40</f>
        <v>0</v>
      </c>
      <c r="P38" s="9"/>
      <c r="Q38" s="96"/>
      <c r="R38" s="9"/>
      <c r="S38" s="9"/>
    </row>
    <row r="39" spans="1:11" ht="16.5" thickBot="1">
      <c r="A39" s="336" t="s">
        <v>77</v>
      </c>
      <c r="B39" s="340">
        <f t="shared" si="2"/>
        <v>120</v>
      </c>
      <c r="C39" s="341">
        <f>(B39/(Efnainnihald!B41/100))*(Efnainnihald!C41/100)</f>
        <v>226.99999999999997</v>
      </c>
      <c r="D39" s="341">
        <f>(B39/(Efnainnihald!B41/100))*(Efnainnihald!D41/100)</f>
        <v>0</v>
      </c>
      <c r="E39" s="341">
        <f>(B39/(Efnainnihald!B41/100))*(Efnainnihald!E41/100)</f>
        <v>0</v>
      </c>
      <c r="F39" s="341">
        <f>(B39/(Efnainnihald!B41/100))*(Efnainnihald!F41/100)</f>
        <v>0</v>
      </c>
      <c r="G39" s="341">
        <f>(B39/(Efnainnihald!B41/100))*(Efnainnihald!G41/100)</f>
        <v>27.999999999999996</v>
      </c>
      <c r="H39" s="341">
        <f>(B39/(Efnainnihald!B41/100))*(Efnainnihald!H41/100)</f>
        <v>0</v>
      </c>
      <c r="I39" s="342">
        <f>(B39/(Efnainnihald!B41/100))*(Efnainnihald!J41/100)</f>
        <v>0</v>
      </c>
      <c r="J39" s="343">
        <f>($F$4/Efnainnihald!B41)*100</f>
        <v>1000</v>
      </c>
      <c r="K39" s="344">
        <f>(J39/1000)*Efnainnihald!K41</f>
        <v>0</v>
      </c>
    </row>
    <row r="40" spans="1:18" ht="9.75" customHeight="1" thickBot="1">
      <c r="A40" s="165"/>
      <c r="B40" s="61"/>
      <c r="C40" s="61"/>
      <c r="D40" s="61"/>
      <c r="E40" s="61"/>
      <c r="F40" s="61"/>
      <c r="G40" s="61"/>
      <c r="H40" s="61"/>
      <c r="I40" s="61"/>
      <c r="J40" s="62"/>
      <c r="K40" s="62"/>
      <c r="L40" s="1"/>
      <c r="M40" s="1"/>
      <c r="N40" s="1"/>
      <c r="O40" s="1"/>
      <c r="P40" s="1"/>
      <c r="Q40" s="1"/>
      <c r="R40" s="1"/>
    </row>
    <row r="41" spans="1:18" ht="15.75">
      <c r="A41" s="250" t="str">
        <f>+Efnainnihald!A47</f>
        <v>Sprettur 27%N</v>
      </c>
      <c r="B41" s="53">
        <f>$F$4</f>
        <v>120</v>
      </c>
      <c r="C41" s="71">
        <f>(B41/(Efnainnihald!B47/100))*(Efnainnihald!C47/100)</f>
        <v>0</v>
      </c>
      <c r="D41" s="71">
        <f>(B41/(Efnainnihald!B47/100))*(Efnainnihald!D47/100)</f>
        <v>0</v>
      </c>
      <c r="E41" s="71">
        <f>(B41/(Efnainnihald!B47/100))*(Efnainnihald!E47/100)</f>
        <v>19.111111111111107</v>
      </c>
      <c r="F41" s="71">
        <f>(B41/(Efnainnihald!B47/100))*(Efnainnihald!F47/100)</f>
        <v>8</v>
      </c>
      <c r="G41" s="71">
        <f>(B41/(Efnainnihald!B47/100))*(Efnainnihald!G47/100)</f>
        <v>0</v>
      </c>
      <c r="H41" s="71">
        <f>(B41/(Efnainnihald!B47/100))*(Efnainnihald!H47/100)</f>
        <v>0</v>
      </c>
      <c r="I41" s="119">
        <f>(B41/(Efnainnihald!B47/100))*(Efnainnihald!J47/100)</f>
        <v>0</v>
      </c>
      <c r="J41" s="63">
        <f>($F$4/Efnainnihald!B47)*100</f>
        <v>444.44444444444446</v>
      </c>
      <c r="K41" s="64">
        <f>(Allir!J41/1000)*Efnainnihald!K47</f>
        <v>21866.666666666668</v>
      </c>
      <c r="L41" s="1"/>
      <c r="M41" s="1"/>
      <c r="N41" s="1"/>
      <c r="O41" s="1"/>
      <c r="P41" s="1"/>
      <c r="Q41" s="1"/>
      <c r="R41" s="1"/>
    </row>
    <row r="42" spans="1:18" ht="15.75">
      <c r="A42" s="348" t="str">
        <f>+Efnainnihald!A48</f>
        <v>Sprettur 23+S+Sweet grass</v>
      </c>
      <c r="B42" s="65">
        <f>$F$4</f>
        <v>120</v>
      </c>
      <c r="C42" s="166">
        <f>(B42/(Efnainnihald!B48/100))*(Efnainnihald!C48/100)</f>
        <v>0</v>
      </c>
      <c r="D42" s="118">
        <f>(B42/(Efnainnihald!B48/100))*(Efnainnihald!D48/100)</f>
        <v>0</v>
      </c>
      <c r="E42" s="118">
        <f>(B42/(Efnainnihald!B48/100))*(Efnainnihald!E48/100)</f>
        <v>17.73913043478261</v>
      </c>
      <c r="F42" s="118">
        <f>(B42/(Efnainnihald!B48/100))*(Efnainnihald!F48/100)</f>
        <v>7.304347826086956</v>
      </c>
      <c r="G42" s="118">
        <f>(B42/(Efnainnihald!B48/100))*(Efnainnihald!G48/100)</f>
        <v>10.434782608695652</v>
      </c>
      <c r="H42" s="118">
        <f>(B42/(Efnainnihald!B48/100))*(Efnainnihald!H48/100)</f>
        <v>0</v>
      </c>
      <c r="I42" s="212">
        <f>(B42/(Efnainnihald!B48/100))*(Efnainnihald!J48/100)</f>
        <v>0</v>
      </c>
      <c r="J42" s="66">
        <f>($F$4/Efnainnihald!B48)*100</f>
        <v>521.7391304347826</v>
      </c>
      <c r="K42" s="67">
        <f>(Allir!J42/1000)*Efnainnihald!K48</f>
        <v>25669.565217391304</v>
      </c>
      <c r="L42" s="1"/>
      <c r="M42" s="1"/>
      <c r="N42" s="1"/>
      <c r="O42" s="1"/>
      <c r="P42" s="1"/>
      <c r="Q42" s="1"/>
      <c r="R42" s="1"/>
    </row>
    <row r="43" spans="1:18" ht="15.75">
      <c r="A43" s="33" t="str">
        <f>+Efnainnihald!A49</f>
        <v>Sprettur 25-5</v>
      </c>
      <c r="B43" s="60">
        <f>$F$4</f>
        <v>120</v>
      </c>
      <c r="C43" s="54">
        <f>(B43/(Efnainnihald!B49/100))*(Efnainnihald!C49/100)</f>
        <v>10.56</v>
      </c>
      <c r="D43" s="54">
        <f>(B43/(Efnainnihald!B49/100))*(Efnainnihald!D49/100)</f>
        <v>0</v>
      </c>
      <c r="E43" s="54">
        <f>(B43/(Efnainnihald!B49/100))*(Efnainnihald!E49/100)</f>
        <v>15.84</v>
      </c>
      <c r="F43" s="54">
        <f>(B43/(Efnainnihald!B49/100))*(Efnainnihald!F49/100)</f>
        <v>6.719999999999999</v>
      </c>
      <c r="G43" s="54">
        <f>(B43/(Efnainnihald!B49/100))*(Efnainnihald!G49/100)</f>
        <v>12</v>
      </c>
      <c r="H43" s="54">
        <f>(B43/(Efnainnihald!B49/100))*(Efnainnihald!H49/100)</f>
        <v>0</v>
      </c>
      <c r="I43" s="55">
        <f>(B43/(Efnainnihald!B49/100))*(Efnainnihald!J49/100)</f>
        <v>0</v>
      </c>
      <c r="J43" s="68">
        <f>($F$4/Efnainnihald!B49)*100</f>
        <v>480</v>
      </c>
      <c r="K43" s="69">
        <f>(Allir!J43/1000)*Efnainnihald!K49</f>
        <v>25680</v>
      </c>
      <c r="L43" s="1"/>
      <c r="M43" s="1"/>
      <c r="N43" s="1"/>
      <c r="O43" s="1"/>
      <c r="P43" s="1"/>
      <c r="Q43" s="1"/>
      <c r="R43" s="1"/>
    </row>
    <row r="44" spans="1:18" ht="15.75">
      <c r="A44" s="348" t="str">
        <f>+Efnainnihald!A50</f>
        <v>Sprettur 25-5+Avail+Se</v>
      </c>
      <c r="B44" s="65">
        <f aca="true" t="shared" si="3" ref="B44:B60">$F$4</f>
        <v>120</v>
      </c>
      <c r="C44" s="166">
        <f>(B44/(Efnainnihald!B50/100))*(Efnainnihald!C50/100)</f>
        <v>10.56</v>
      </c>
      <c r="D44" s="118">
        <f>(B44/(Efnainnihald!B50/100))*(Efnainnihald!D50/100)</f>
        <v>0</v>
      </c>
      <c r="E44" s="118">
        <f>(B44/(Efnainnihald!B50/100))*(Efnainnihald!E50/100)</f>
        <v>15.84</v>
      </c>
      <c r="F44" s="118">
        <f>(B44/(Efnainnihald!B50/100))*(Efnainnihald!F50/100)</f>
        <v>6.719999999999999</v>
      </c>
      <c r="G44" s="118">
        <f>(B44/(Efnainnihald!B50/100))*(Efnainnihald!G50/100)</f>
        <v>12</v>
      </c>
      <c r="H44" s="118">
        <f>(B44/(Efnainnihald!B50/100))*(Efnainnihald!H50/100)</f>
        <v>0</v>
      </c>
      <c r="I44" s="212">
        <f>(B44/(Efnainnihald!B50/100))*(Efnainnihald!J50/100)</f>
        <v>0.009600000000000001</v>
      </c>
      <c r="J44" s="66">
        <f>($F$4/Efnainnihald!B50)*100</f>
        <v>480</v>
      </c>
      <c r="K44" s="67">
        <f>(Allir!J44/1000)*Efnainnihald!K50</f>
        <v>27264</v>
      </c>
      <c r="L44" s="1"/>
      <c r="M44" s="1"/>
      <c r="N44" s="1"/>
      <c r="O44" s="1"/>
      <c r="P44" s="1"/>
      <c r="Q44" s="1"/>
      <c r="R44" s="1"/>
    </row>
    <row r="45" spans="1:18" ht="15.75">
      <c r="A45" s="33" t="str">
        <f>+Efnainnihald!A51</f>
        <v>Sprettur 26-13</v>
      </c>
      <c r="B45" s="60">
        <f t="shared" si="3"/>
        <v>120</v>
      </c>
      <c r="C45" s="54">
        <f>(B45/(Efnainnihald!B51/100))*(Efnainnihald!C51/100)</f>
        <v>26.30769230769231</v>
      </c>
      <c r="D45" s="54">
        <f>(B45/(Efnainnihald!B51/100))*(Efnainnihald!D51/100)</f>
        <v>0</v>
      </c>
      <c r="E45" s="54">
        <f>(B45/(Efnainnihald!B51/100))*(Efnainnihald!E51/100)</f>
        <v>6.000000000000001</v>
      </c>
      <c r="F45" s="54">
        <f>(B45/(Efnainnihald!B51/100))*(Efnainnihald!F51/100)</f>
        <v>2.307692307692308</v>
      </c>
      <c r="G45" s="54">
        <f>(B45/(Efnainnihald!B51/100))*(Efnainnihald!G51/100)</f>
        <v>9.230769230769232</v>
      </c>
      <c r="H45" s="54">
        <f>(B45/(Efnainnihald!B51/100))*(Efnainnihald!H51/100)</f>
        <v>0</v>
      </c>
      <c r="I45" s="55">
        <f>(B45/(Efnainnihald!B51/100))*(Efnainnihald!J51/100)</f>
        <v>0</v>
      </c>
      <c r="J45" s="68">
        <f>($F$4/Efnainnihald!B51)*100</f>
        <v>461.5384615384615</v>
      </c>
      <c r="K45" s="69">
        <f>(Allir!J45/1000)*Efnainnihald!K51</f>
        <v>26953.846153846152</v>
      </c>
      <c r="L45" s="1"/>
      <c r="M45" s="1"/>
      <c r="N45" s="1"/>
      <c r="O45" s="1"/>
      <c r="P45" s="1"/>
      <c r="Q45" s="1"/>
      <c r="R45" s="1"/>
    </row>
    <row r="46" spans="1:11" s="11" customFormat="1" ht="15.75">
      <c r="A46" s="348" t="str">
        <f>+Efnainnihald!A52</f>
        <v>Sprettur 22-7-6</v>
      </c>
      <c r="B46" s="65">
        <f t="shared" si="3"/>
        <v>120</v>
      </c>
      <c r="C46" s="166">
        <f>(B46/(Efnainnihald!B52/100))*(Efnainnihald!C52/100)</f>
        <v>16.90909090909091</v>
      </c>
      <c r="D46" s="118">
        <f>(B46/(Efnainnihald!B52/100))*(Efnainnihald!D52/100)</f>
        <v>27.272727272727277</v>
      </c>
      <c r="E46" s="118">
        <f>(B46/(Efnainnihald!B52/100))*(Efnainnihald!E52/100)</f>
        <v>15.818181818181818</v>
      </c>
      <c r="F46" s="118">
        <f>(B46/(Efnainnihald!B52/100))*(Efnainnihald!F52/100)</f>
        <v>6.545454545454546</v>
      </c>
      <c r="G46" s="118">
        <f>(B46/(Efnainnihald!B52/100))*(Efnainnihald!G52/100)</f>
        <v>13.636363636363638</v>
      </c>
      <c r="H46" s="118">
        <f>(B46/(Efnainnihald!B52/100))*(Efnainnihald!H52/100)</f>
        <v>0</v>
      </c>
      <c r="I46" s="212">
        <f>(B46/(Efnainnihald!B52/100))*(Efnainnihald!J52/100)</f>
        <v>0</v>
      </c>
      <c r="J46" s="66">
        <f>($F$4/Efnainnihald!B52)*100</f>
        <v>545.4545454545454</v>
      </c>
      <c r="K46" s="67">
        <f>(Allir!J46/1000)*Efnainnihald!K52</f>
        <v>30490.90909090909</v>
      </c>
    </row>
    <row r="47" spans="1:11" s="11" customFormat="1" ht="15.75">
      <c r="A47" s="33" t="str">
        <f>+Efnainnihald!A53</f>
        <v>Sprettur 22-7-6+Se</v>
      </c>
      <c r="B47" s="197">
        <f t="shared" si="3"/>
        <v>120</v>
      </c>
      <c r="C47" s="54">
        <f>(B47/(Efnainnihald!B53/100))*(Efnainnihald!C53/100)</f>
        <v>16.90909090909091</v>
      </c>
      <c r="D47" s="54">
        <f>(B47/(Efnainnihald!B53/100))*(Efnainnihald!D53/100)</f>
        <v>27.272727272727277</v>
      </c>
      <c r="E47" s="54">
        <f>(B47/(Efnainnihald!B53/100))*(Efnainnihald!E53/100)</f>
        <v>15.818181818181818</v>
      </c>
      <c r="F47" s="54">
        <f>(B47/(Efnainnihald!B53/100))*(Efnainnihald!F53/100)</f>
        <v>6.545454545454546</v>
      </c>
      <c r="G47" s="54">
        <f>(B47/(Efnainnihald!B53/100))*(Efnainnihald!G53/100)</f>
        <v>13.636363636363638</v>
      </c>
      <c r="H47" s="54">
        <f>(B47/(Efnainnihald!B53/100))*(Efnainnihald!H53/100)</f>
        <v>0</v>
      </c>
      <c r="I47" s="55">
        <f>(B47/(Efnainnihald!B53/100))*(Efnainnihald!J53/100)</f>
        <v>0.01090909090909091</v>
      </c>
      <c r="J47" s="68">
        <f>($F$4/Efnainnihald!B53)*100</f>
        <v>545.4545454545454</v>
      </c>
      <c r="K47" s="69">
        <f>(Allir!J47/1000)*Efnainnihald!K53</f>
        <v>31636.363636363632</v>
      </c>
    </row>
    <row r="48" spans="1:11" s="11" customFormat="1" ht="15.75">
      <c r="A48" s="348" t="str">
        <f>+Efnainnihald!A54</f>
        <v>Sprettur 27-6-3+Se</v>
      </c>
      <c r="B48" s="183">
        <f t="shared" si="3"/>
        <v>120</v>
      </c>
      <c r="C48" s="166">
        <f>(B48/(Efnainnihald!B54/100))*(Efnainnihald!C54/100)</f>
        <v>11.555555555555555</v>
      </c>
      <c r="D48" s="118">
        <f>(B48/(Efnainnihald!B54/100))*(Efnainnihald!D54/100)</f>
        <v>11.11111111111111</v>
      </c>
      <c r="E48" s="118">
        <f>(B48/(Efnainnihald!B54/100))*(Efnainnihald!E54/100)</f>
        <v>6.2222222222222205</v>
      </c>
      <c r="F48" s="118">
        <f>(B48/(Efnainnihald!B54/100))*(Efnainnihald!F54/100)</f>
        <v>2.6666666666666665</v>
      </c>
      <c r="G48" s="118">
        <f>(B48/(Efnainnihald!B54/100))*(Efnainnihald!G54/100)</f>
        <v>8.888888888888888</v>
      </c>
      <c r="H48" s="118">
        <f>(B48/(Efnainnihald!B54/100))*(Efnainnihald!H54/100)</f>
        <v>0</v>
      </c>
      <c r="I48" s="212">
        <f>(B48/(Efnainnihald!B54/100))*(Efnainnihald!J54/100)</f>
        <v>0.008888888888888889</v>
      </c>
      <c r="J48" s="66">
        <f>($F$4/Efnainnihald!B54)*100</f>
        <v>444.44444444444446</v>
      </c>
      <c r="K48" s="67">
        <f>(Allir!J48/1000)*Efnainnihald!K54</f>
        <v>26177.77777777778</v>
      </c>
    </row>
    <row r="49" spans="1:12" s="11" customFormat="1" ht="15.75">
      <c r="A49" s="33" t="str">
        <f>+Efnainnihald!A55</f>
        <v>Sprettur 20-5-13+Avail+Se</v>
      </c>
      <c r="B49" s="197">
        <f t="shared" si="3"/>
        <v>120</v>
      </c>
      <c r="C49" s="54">
        <f>(B49/(Efnainnihald!B55/100))*(Efnainnihald!C55/100)</f>
        <v>13.200000000000001</v>
      </c>
      <c r="D49" s="54">
        <f>(B49/(Efnainnihald!B55/100))*(Efnainnihald!D55/100)</f>
        <v>66</v>
      </c>
      <c r="E49" s="54">
        <f>(B49/(Efnainnihald!B55/100))*(Efnainnihald!E55/100)</f>
        <v>14.4</v>
      </c>
      <c r="F49" s="54">
        <f>(B49/(Efnainnihald!B55/100))*(Efnainnihald!F55/100)</f>
        <v>6</v>
      </c>
      <c r="G49" s="54">
        <f>(B49/(Efnainnihald!B55/100))*(Efnainnihald!G55/100)</f>
        <v>15</v>
      </c>
      <c r="H49" s="54">
        <f>(B49/(Efnainnihald!B55/100))*(Efnainnihald!H55/100)</f>
        <v>0</v>
      </c>
      <c r="I49" s="55">
        <f>(B49/(Efnainnihald!B55/100))*(Efnainnihald!J55/100)</f>
        <v>0.012</v>
      </c>
      <c r="J49" s="68">
        <f>($F$4/Efnainnihald!B55)*100</f>
        <v>600</v>
      </c>
      <c r="K49" s="69">
        <f>(Allir!J49/1000)*Efnainnihald!K55</f>
        <v>35550</v>
      </c>
      <c r="L49"/>
    </row>
    <row r="50" spans="1:12" s="11" customFormat="1" ht="15.75">
      <c r="A50" s="348" t="str">
        <f>+Efnainnihald!A56</f>
        <v>Sprettur 20-10-10</v>
      </c>
      <c r="B50" s="183">
        <f t="shared" si="3"/>
        <v>120</v>
      </c>
      <c r="C50" s="166">
        <f>(B50/(Efnainnihald!B56/100))*(Efnainnihald!C56/100)</f>
        <v>26.400000000000002</v>
      </c>
      <c r="D50" s="118">
        <f>(B50/(Efnainnihald!B56/100))*(Efnainnihald!D56/100)</f>
        <v>49.800000000000004</v>
      </c>
      <c r="E50" s="118">
        <f>(B50/(Efnainnihald!B56/100))*(Efnainnihald!E56/100)</f>
        <v>13.200000000000001</v>
      </c>
      <c r="F50" s="118">
        <f>(B50/(Efnainnihald!B56/100))*(Efnainnihald!F56/100)</f>
        <v>5.4</v>
      </c>
      <c r="G50" s="118">
        <f>(B50/(Efnainnihald!B56/100))*(Efnainnihald!G56/100)</f>
        <v>15</v>
      </c>
      <c r="H50" s="118">
        <f>(B50/(Efnainnihald!B56/100))*(Efnainnihald!H56/100)</f>
        <v>0</v>
      </c>
      <c r="I50" s="212">
        <f>(B50/(Efnainnihald!B56/100))*(Efnainnihald!J56/100)</f>
        <v>0</v>
      </c>
      <c r="J50" s="66">
        <f>($F$4/Efnainnihald!B56)*100</f>
        <v>600</v>
      </c>
      <c r="K50" s="67">
        <f>(Allir!J50/1000)*Efnainnihald!K56</f>
        <v>34230</v>
      </c>
      <c r="L50"/>
    </row>
    <row r="51" spans="1:11" ht="15.75">
      <c r="A51" s="33" t="str">
        <f>+Efnainnihald!A57</f>
        <v>Sprettur 20-10-10+Se</v>
      </c>
      <c r="B51" s="299">
        <f t="shared" si="3"/>
        <v>120</v>
      </c>
      <c r="C51" s="54">
        <f>(B51/(Efnainnihald!B57/100))*(Efnainnihald!C57/100)</f>
        <v>26.400000000000002</v>
      </c>
      <c r="D51" s="54">
        <f>(B51/(Efnainnihald!B57/100))*(Efnainnihald!D57/100)</f>
        <v>49.800000000000004</v>
      </c>
      <c r="E51" s="54">
        <f>(B51/(Efnainnihald!B57/100))*(Efnainnihald!E57/100)</f>
        <v>13.200000000000001</v>
      </c>
      <c r="F51" s="54">
        <f>(B51/(Efnainnihald!B57/100))*(Efnainnihald!F57/100)</f>
        <v>5.4</v>
      </c>
      <c r="G51" s="54">
        <f>(B51/(Efnainnihald!B57/100))*(Efnainnihald!G57/100)</f>
        <v>15</v>
      </c>
      <c r="H51" s="54">
        <f>(B51/(Efnainnihald!B57/100))*(Efnainnihald!H57/100)</f>
        <v>0</v>
      </c>
      <c r="I51" s="55">
        <f>(B51/(Efnainnihald!B57/100))*(Efnainnihald!J57/100)</f>
        <v>0.009000000000000001</v>
      </c>
      <c r="J51" s="68">
        <f>($F$4/Efnainnihald!B57)*100</f>
        <v>600</v>
      </c>
      <c r="K51" s="69">
        <f>(Allir!J51/1000)*Efnainnihald!K57</f>
        <v>35520</v>
      </c>
    </row>
    <row r="52" spans="1:11" ht="15.75">
      <c r="A52" s="348" t="str">
        <f>+Efnainnihald!A58</f>
        <v>Sprettur 20-12-8+Se</v>
      </c>
      <c r="B52" s="65">
        <f t="shared" si="3"/>
        <v>120</v>
      </c>
      <c r="C52" s="118">
        <f>(B52/(Efnainnihald!B58/100))*(Efnainnihald!C58/100)</f>
        <v>31.200000000000003</v>
      </c>
      <c r="D52" s="118">
        <f>(B52/(Efnainnihald!B58/100))*(Efnainnihald!D58/100)</f>
        <v>39.6</v>
      </c>
      <c r="E52" s="118">
        <f>(B52/(Efnainnihald!B58/100))*(Efnainnihald!E58/100)</f>
        <v>12.600000000000001</v>
      </c>
      <c r="F52" s="118">
        <f>(B52/(Efnainnihald!B58/100))*(Efnainnihald!F58/100)</f>
        <v>5.4</v>
      </c>
      <c r="G52" s="118">
        <f>(B52/(Efnainnihald!B58/100))*(Efnainnihald!G58/100)</f>
        <v>15</v>
      </c>
      <c r="H52" s="118">
        <f>(B52/(Efnainnihald!B58/100))*(Efnainnihald!H58/100)</f>
        <v>0</v>
      </c>
      <c r="I52" s="212">
        <f>(B52/(Efnainnihald!B58/100))*(Efnainnihald!J58/100)</f>
        <v>0.009000000000000001</v>
      </c>
      <c r="J52" s="66">
        <f>($F$4/Efnainnihald!B58)*100</f>
        <v>600</v>
      </c>
      <c r="K52" s="67">
        <f>(Allir!J52/1000)*Efnainnihald!K58</f>
        <v>35940</v>
      </c>
    </row>
    <row r="53" spans="1:11" ht="15.75">
      <c r="A53" s="33" t="str">
        <f>+Efnainnihald!A59</f>
        <v>Sprettur 16-15-12</v>
      </c>
      <c r="B53" s="60">
        <f t="shared" si="3"/>
        <v>120</v>
      </c>
      <c r="C53" s="54">
        <f>(B53/(Efnainnihald!B59/100))*(Efnainnihald!C59/100)</f>
        <v>48.75</v>
      </c>
      <c r="D53" s="54">
        <f>(B53/(Efnainnihald!B59/100))*(Efnainnihald!D59/100)</f>
        <v>75</v>
      </c>
      <c r="E53" s="54">
        <f>(B53/(Efnainnihald!B59/100))*(Efnainnihald!E59/100)</f>
        <v>9.75</v>
      </c>
      <c r="F53" s="54">
        <f>(B53/(Efnainnihald!B59/100))*(Efnainnihald!F59/100)</f>
        <v>3.75</v>
      </c>
      <c r="G53" s="54">
        <f>(B53/(Efnainnihald!B59/100))*(Efnainnihald!G59/100)</f>
        <v>18.75</v>
      </c>
      <c r="H53" s="54">
        <f>(B53/(Efnainnihald!B59/100))*(Efnainnihald!H59/100)</f>
        <v>0</v>
      </c>
      <c r="I53" s="55">
        <f>(B53/(Efnainnihald!B59/100))*(Efnainnihald!J59/100)</f>
        <v>0</v>
      </c>
      <c r="J53" s="68">
        <f>($F$4/Efnainnihald!B59)*100</f>
        <v>750</v>
      </c>
      <c r="K53" s="69">
        <f>(Allir!J53/1000)*Efnainnihald!K59</f>
        <v>46125</v>
      </c>
    </row>
    <row r="54" spans="1:11" ht="16.5" customHeight="1">
      <c r="A54" s="348" t="str">
        <f>+Efnainnihald!A60</f>
        <v>Sprettur 12-12-20+Avail+B</v>
      </c>
      <c r="B54" s="65">
        <f t="shared" si="3"/>
        <v>120</v>
      </c>
      <c r="C54" s="166">
        <f>(B54/(Efnainnihald!B60/100))*(Efnainnihald!C60/100)</f>
        <v>52.00000000000001</v>
      </c>
      <c r="D54" s="118">
        <f>(B54/(Efnainnihald!B60/100))*(Efnainnihald!D60/100)</f>
        <v>170</v>
      </c>
      <c r="E54" s="118">
        <f>(B54/(Efnainnihald!B60/100))*(Efnainnihald!E60/100)</f>
        <v>11.000000000000002</v>
      </c>
      <c r="F54" s="118">
        <f>(B54/(Efnainnihald!B60/100))*(Efnainnihald!F60/100)</f>
        <v>6</v>
      </c>
      <c r="G54" s="118">
        <f>(B54/(Efnainnihald!B60/100))*(Efnainnihald!G60/100)</f>
        <v>72.00000000000001</v>
      </c>
      <c r="H54" s="118">
        <f>(B54/(Efnainnihald!B60/100))*(Efnainnihald!H60/100)</f>
        <v>0.2</v>
      </c>
      <c r="I54" s="212">
        <f>(B54/(Efnainnihald!B60/100))*(Efnainnihald!J60/100)</f>
        <v>0</v>
      </c>
      <c r="J54" s="66">
        <f>($F$4/Efnainnihald!B60)*100</f>
        <v>1000</v>
      </c>
      <c r="K54" s="67">
        <f>(Allir!J54/1000)*Efnainnihald!K60</f>
        <v>72500</v>
      </c>
    </row>
    <row r="55" spans="1:11" ht="15.75">
      <c r="A55" s="33" t="str">
        <f>+Efnainnihald!A61</f>
        <v>Sprettur DAP</v>
      </c>
      <c r="B55" s="298">
        <f t="shared" si="3"/>
        <v>120</v>
      </c>
      <c r="C55" s="54">
        <f>(B55/(Efnainnihald!B61/100))*(Efnainnihald!C61/100)</f>
        <v>133.33333333333334</v>
      </c>
      <c r="D55" s="54">
        <f>(B55/(Efnainnihald!B61/100))*(Efnainnihald!D61/100)</f>
        <v>0</v>
      </c>
      <c r="E55" s="54">
        <f>(B55/(Efnainnihald!B61/100))*(Efnainnihald!E61/100)</f>
        <v>0</v>
      </c>
      <c r="F55" s="54">
        <f>(B55/(Efnainnihald!B61/100))*(Efnainnihald!F61/100)</f>
        <v>0</v>
      </c>
      <c r="G55" s="54">
        <f>(B55/(Efnainnihald!B61/100))*(Efnainnihald!G61/100)</f>
        <v>0</v>
      </c>
      <c r="H55" s="54">
        <f>(B55/(Efnainnihald!B61/100))*(Efnainnihald!H61/100)</f>
        <v>0</v>
      </c>
      <c r="I55" s="55">
        <f>(B55/(Efnainnihald!B61/100))*(Efnainnihald!J61/100)</f>
        <v>0</v>
      </c>
      <c r="J55" s="68">
        <f>($F$4/Efnainnihald!B61)*100</f>
        <v>666.6666666666667</v>
      </c>
      <c r="K55" s="69">
        <f>(Allir!J55/1000)*Efnainnihald!K61</f>
        <v>48600.00000000001</v>
      </c>
    </row>
    <row r="56" spans="1:11" ht="15.75">
      <c r="A56" s="348" t="str">
        <f>+Efnainnihald!A62</f>
        <v>OEN áburður 42+S+Se</v>
      </c>
      <c r="B56" s="65">
        <f t="shared" si="3"/>
        <v>120</v>
      </c>
      <c r="C56" s="166">
        <f>(B56/(Efnainnihald!B62/100))*(Efnainnihald!C62/100)</f>
        <v>0</v>
      </c>
      <c r="D56" s="118">
        <f>(B56/(Efnainnihald!B62/100))*(Efnainnihald!D62/100)</f>
        <v>0</v>
      </c>
      <c r="E56" s="118">
        <f>(B56/(Efnainnihald!B62/100))*(Efnainnihald!E62/100)</f>
        <v>0</v>
      </c>
      <c r="F56" s="118">
        <f>(B56/(Efnainnihald!B62/100))*(Efnainnihald!F62/100)</f>
        <v>0</v>
      </c>
      <c r="G56" s="118">
        <f>(B56/(Efnainnihald!B62/100))*(Efnainnihald!G62/100)</f>
        <v>5.714285714285714</v>
      </c>
      <c r="H56" s="118">
        <f>(B56/(Efnainnihald!B62/100))*(Efnainnihald!H62/100)</f>
        <v>0</v>
      </c>
      <c r="I56" s="212">
        <f>(B56/(Efnainnihald!B62/100))*(Efnainnihald!J62/100)</f>
        <v>0.005714285714285715</v>
      </c>
      <c r="J56" s="66">
        <f>($F$4/Efnainnihald!B62)*100</f>
        <v>285.7142857142857</v>
      </c>
      <c r="K56" s="67">
        <f>(Allir!J56/1000)*Efnainnihald!K62</f>
        <v>19228.571428571428</v>
      </c>
    </row>
    <row r="57" spans="1:11" ht="15.75">
      <c r="A57" s="33" t="str">
        <f>+Efnainnihald!A63</f>
        <v>OEN Áburður 38-8</v>
      </c>
      <c r="B57" s="148">
        <f t="shared" si="3"/>
        <v>120</v>
      </c>
      <c r="C57" s="54">
        <f>(B57/(Efnainnihald!B63/100))*(Efnainnihald!C63/100)</f>
        <v>11.05263157894737</v>
      </c>
      <c r="D57" s="54">
        <f>(B57/(Efnainnihald!B63/100))*(Efnainnihald!D63/100)</f>
        <v>0</v>
      </c>
      <c r="E57" s="54">
        <f>(B57/(Efnainnihald!B63/100))*(Efnainnihald!E63/100)</f>
        <v>0</v>
      </c>
      <c r="F57" s="54">
        <f>(B57/(Efnainnihald!B63/100))*(Efnainnihald!F63/100)</f>
        <v>0</v>
      </c>
      <c r="G57" s="54">
        <f>(B57/(Efnainnihald!B63/100))*(Efnainnihald!G63/100)</f>
        <v>9.473684210526315</v>
      </c>
      <c r="H57" s="54">
        <f>(B57/(Efnainnihald!B63/100))*(Efnainnihald!H63/100)</f>
        <v>0</v>
      </c>
      <c r="I57" s="55">
        <f>(B57/(Efnainnihald!B63/100))*(Efnainnihald!J63/100)</f>
        <v>0</v>
      </c>
      <c r="J57" s="68">
        <f>($F$4/Efnainnihald!B63)*100</f>
        <v>315.7894736842105</v>
      </c>
      <c r="K57" s="69">
        <f>(Allir!J57/1000)*Efnainnihald!K63</f>
        <v>21426.315789473683</v>
      </c>
    </row>
    <row r="58" spans="1:11" ht="15.75">
      <c r="A58" s="348" t="str">
        <f>+Efnainnihald!A64</f>
        <v>OEN Áburður 27-3-3+polysulphate</v>
      </c>
      <c r="B58" s="65">
        <f>$F$4</f>
        <v>120</v>
      </c>
      <c r="C58" s="166">
        <f>(B58/(Efnainnihald!B64/100))*(Efnainnihald!C64/100)</f>
        <v>5.777777777777778</v>
      </c>
      <c r="D58" s="118">
        <f>(B58/(Efnainnihald!B64/100))*(Efnainnihald!D64/100)</f>
        <v>11.11111111111111</v>
      </c>
      <c r="E58" s="118">
        <f>(B58/(Efnainnihald!B64/100))*(Efnainnihald!E64/100)</f>
        <v>11.11111111111111</v>
      </c>
      <c r="F58" s="118">
        <f>(B58/(Efnainnihald!B64/100))*(Efnainnihald!F64/100)</f>
        <v>3.333333333333333</v>
      </c>
      <c r="G58" s="118">
        <f>(B58/(Efnainnihald!B64/100))*(Efnainnihald!G64/100)</f>
        <v>17.777777777777775</v>
      </c>
      <c r="H58" s="118">
        <f>(B58/(Efnainnihald!B64/100))*(Efnainnihald!H64/100)</f>
        <v>0</v>
      </c>
      <c r="I58" s="212">
        <f>(B58/(Efnainnihald!B64/100))*(Efnainnihald!J64/100)</f>
        <v>0</v>
      </c>
      <c r="J58" s="66">
        <f>($F$4/Efnainnihald!B64)*100</f>
        <v>444.44444444444446</v>
      </c>
      <c r="K58" s="67">
        <f>(Allir!J58/1000)*Efnainnihald!K64</f>
        <v>24711.111111111113</v>
      </c>
    </row>
    <row r="59" spans="1:11" ht="15.75">
      <c r="A59" s="33" t="str">
        <f>+Efnainnihald!A65</f>
        <v>OEN Áburður 20-18-15</v>
      </c>
      <c r="B59" s="148">
        <f>$F$4</f>
        <v>120</v>
      </c>
      <c r="C59" s="297">
        <f>(B59/(Efnainnihald!B65/100))*(Efnainnihald!C65/100)</f>
        <v>46.8</v>
      </c>
      <c r="D59" s="149">
        <f>(B59/(Efnainnihald!B65/100))*(Efnainnihald!D65/100)</f>
        <v>72</v>
      </c>
      <c r="E59" s="149">
        <f>(B59/(Efnainnihald!B65/100))*(Efnainnihald!E65/100)</f>
        <v>0</v>
      </c>
      <c r="F59" s="149">
        <f>(B59/(Efnainnihald!B65/100))*(Efnainnihald!F65/100)</f>
        <v>0</v>
      </c>
      <c r="G59" s="149">
        <f>(B59/(Efnainnihald!B65/100))*(Efnainnihald!G65/100)</f>
        <v>18</v>
      </c>
      <c r="H59" s="149">
        <f>(B59/(Efnainnihald!B65/100))*(Efnainnihald!H65/100)</f>
        <v>0</v>
      </c>
      <c r="I59" s="150">
        <f>(B59/(Efnainnihald!B65/100))*(Efnainnihald!J65/100)</f>
        <v>0</v>
      </c>
      <c r="J59" s="151">
        <f>($F$4/Efnainnihald!B65)*100</f>
        <v>600</v>
      </c>
      <c r="K59" s="152">
        <f>(Allir!J59/1000)*Efnainnihald!K65</f>
        <v>39990</v>
      </c>
    </row>
    <row r="60" spans="1:11" ht="16.5" thickBot="1">
      <c r="A60" s="349" t="str">
        <f>+Efnainnihald!A66</f>
        <v>OEN Áburður 25-12-12</v>
      </c>
      <c r="B60" s="292">
        <f t="shared" si="3"/>
        <v>120</v>
      </c>
      <c r="C60" s="293">
        <f>(B60/(Efnainnihald!B66/100))*(Efnainnihald!C66/100)</f>
        <v>24.96</v>
      </c>
      <c r="D60" s="293">
        <f>(B60/(Efnainnihald!B66/100))*(Efnainnihald!D66/100)</f>
        <v>48</v>
      </c>
      <c r="E60" s="293">
        <f>(B60/(Efnainnihald!B66/100))*(Efnainnihald!E66/100)</f>
        <v>0</v>
      </c>
      <c r="F60" s="293">
        <f>(B60/(Efnainnihald!B66/100))*(Efnainnihald!F66/100)</f>
        <v>0</v>
      </c>
      <c r="G60" s="293">
        <f>(B60/(Efnainnihald!B66/100))*(Efnainnihald!G66/100)</f>
        <v>14.399999999999999</v>
      </c>
      <c r="H60" s="293">
        <f>(B60/(Efnainnihald!B66/100))*(Efnainnihald!H66/100)</f>
        <v>0</v>
      </c>
      <c r="I60" s="294">
        <f>(B60/(Efnainnihald!B66/100))*(Efnainnihald!J66/100)</f>
        <v>0</v>
      </c>
      <c r="J60" s="295">
        <f>($F$4/Efnainnihald!B66)*100</f>
        <v>480</v>
      </c>
      <c r="K60" s="296">
        <f>(Allir!J60/1000)*Efnainnihald!K66</f>
        <v>30816</v>
      </c>
    </row>
    <row r="62" spans="1:11" ht="9" customHeight="1" thickBot="1">
      <c r="A62" s="165"/>
      <c r="B62" s="61"/>
      <c r="C62" s="61"/>
      <c r="D62" s="61"/>
      <c r="E62" s="61"/>
      <c r="F62" s="61"/>
      <c r="G62" s="61"/>
      <c r="H62" s="61"/>
      <c r="I62" s="61"/>
      <c r="J62" s="70"/>
      <c r="K62" s="62"/>
    </row>
    <row r="63" spans="1:11" ht="15.75">
      <c r="A63" s="33" t="str">
        <f>+Efnainnihald!A76</f>
        <v>OPTI-KAS TM </v>
      </c>
      <c r="B63" s="53">
        <f>$F$4</f>
        <v>120</v>
      </c>
      <c r="C63" s="71">
        <f>(B63/(Efnainnihald!B76/100))*(Efnainnihald!C76/100)</f>
        <v>0</v>
      </c>
      <c r="D63" s="71">
        <f>(B63/(Efnainnihald!B76/100))*(Efnainnihald!D76/100)</f>
        <v>0</v>
      </c>
      <c r="E63" s="71">
        <f>(B63/(Efnainnihald!B76/100))*(Efnainnihald!E76/100)</f>
        <v>22.22222222222222</v>
      </c>
      <c r="F63" s="71">
        <f>(B63/(Efnainnihald!B76/100))*(Efnainnihald!F76/100)</f>
        <v>10.666666666666666</v>
      </c>
      <c r="G63" s="71">
        <f>(B63/(Efnainnihald!B76/100))*(Efnainnihald!G76/100)</f>
        <v>0</v>
      </c>
      <c r="H63" s="119">
        <f>(B63/(Efnainnihald!B76/100))*(Efnainnihald!H76/100)</f>
        <v>0</v>
      </c>
      <c r="I63" s="119">
        <f>(B63/(Efnainnihald!B76/100))*(Efnainnihald!O76/100)</f>
        <v>0</v>
      </c>
      <c r="J63" s="72">
        <f>($F$4/Efnainnihald!B76)*100</f>
        <v>444.44444444444446</v>
      </c>
      <c r="K63" s="73">
        <f>(Allir!J63/1000)*Efnainnihald!P76</f>
        <v>22266.666666666668</v>
      </c>
    </row>
    <row r="64" spans="1:11" ht="15.75">
      <c r="A64" s="356" t="str">
        <f>+Efnainnihald!A77</f>
        <v>OPTI-NS TM </v>
      </c>
      <c r="B64" s="74">
        <f aca="true" t="shared" si="4" ref="B64:B93">$F$4</f>
        <v>120</v>
      </c>
      <c r="C64" s="75">
        <f>(B64/(Efnainnihald!B77/100))*(Efnainnihald!C77/100)</f>
        <v>0</v>
      </c>
      <c r="D64" s="75">
        <f>(B64/(Efnainnihald!B77/100))*(Efnainnihald!D77/100)</f>
        <v>0</v>
      </c>
      <c r="E64" s="75">
        <f>(B64/(Efnainnihald!B77/100))*(Efnainnihald!E77/100)</f>
        <v>26.666666666666664</v>
      </c>
      <c r="F64" s="75">
        <f>(B64/(Efnainnihald!B77/100))*(Efnainnihald!F77/100)</f>
        <v>3.1111111111111103</v>
      </c>
      <c r="G64" s="75">
        <f>(B64/(Efnainnihald!B77/100))*(Efnainnihald!G77/100)</f>
        <v>16.444444444444446</v>
      </c>
      <c r="H64" s="89">
        <f>(B64/(Efnainnihald!B77/100))*(Efnainnihald!H77/100)</f>
        <v>0</v>
      </c>
      <c r="I64" s="89">
        <f>(B64/(Efnainnihald!B77/100))*(Efnainnihald!O77/100)</f>
        <v>0</v>
      </c>
      <c r="J64" s="76">
        <f>($F$4/Efnainnihald!B77)*100</f>
        <v>444.44444444444446</v>
      </c>
      <c r="K64" s="77">
        <f>(Allir!J64/1000)*Efnainnihald!P77</f>
        <v>23022.222222222223</v>
      </c>
    </row>
    <row r="65" spans="1:11" ht="15.75">
      <c r="A65" s="33" t="str">
        <f>+Efnainnihald!A78</f>
        <v>Kalksaltpétur (N 15,5)</v>
      </c>
      <c r="B65" s="60">
        <f t="shared" si="4"/>
        <v>120</v>
      </c>
      <c r="C65" s="54">
        <f>(B65/(Efnainnihald!B78/100))*(Efnainnihald!C78/100)</f>
        <v>0</v>
      </c>
      <c r="D65" s="54">
        <f>(B65/(Efnainnihald!B78/100))*(Efnainnihald!D78/100)</f>
        <v>0</v>
      </c>
      <c r="E65" s="54">
        <f>(B65/(Efnainnihald!B78/100))*(Efnainnihald!E78/100)</f>
        <v>145.5483870967742</v>
      </c>
      <c r="F65" s="54">
        <f>(B65/(Efnainnihald!B78/100))*(Efnainnihald!F78/100)</f>
        <v>0</v>
      </c>
      <c r="G65" s="54">
        <f>(B65/(Efnainnihald!B78/100))*(Efnainnihald!G78/100)</f>
        <v>0</v>
      </c>
      <c r="H65" s="55">
        <f>(B65/(Efnainnihald!B78/100))*(Efnainnihald!H78/100)</f>
        <v>0</v>
      </c>
      <c r="I65" s="55">
        <f>(B65/(Efnainnihald!B78/100))*(Efnainnihald!O78/100)</f>
        <v>0</v>
      </c>
      <c r="J65" s="56">
        <f>($F$4/Efnainnihald!B78)*100</f>
        <v>774.1935483870968</v>
      </c>
      <c r="K65" s="57">
        <f>(Allir!J65/1000)*Efnainnihald!P78</f>
        <v>37625.80645161291</v>
      </c>
    </row>
    <row r="66" spans="1:11" ht="15.75">
      <c r="A66" s="356" t="str">
        <f>+Efnainnihald!A79</f>
        <v>NitraBorTM</v>
      </c>
      <c r="B66" s="74">
        <f t="shared" si="4"/>
        <v>120</v>
      </c>
      <c r="C66" s="75">
        <f>(B66/(Efnainnihald!B79/100))*(Efnainnihald!C79/100)</f>
        <v>0</v>
      </c>
      <c r="D66" s="75">
        <f>(B66/(Efnainnihald!B79/100))*(Efnainnihald!D79/100)</f>
        <v>0</v>
      </c>
      <c r="E66" s="75">
        <f>(B66/(Efnainnihald!B79/100))*(Efnainnihald!E79/100)</f>
        <v>143.2258064516129</v>
      </c>
      <c r="F66" s="75">
        <f>(B66/(Efnainnihald!B79/100))*(Efnainnihald!F79/100)</f>
        <v>0</v>
      </c>
      <c r="G66" s="75">
        <f>(B66/(Efnainnihald!B79/100))*(Efnainnihald!G79/100)</f>
        <v>0</v>
      </c>
      <c r="H66" s="89">
        <f>(B66/(Efnainnihald!B79/100))*(Efnainnihald!H79/100)</f>
        <v>2.3225806451612905</v>
      </c>
      <c r="I66" s="89">
        <f>(B66/(Efnainnihald!B79/100))*(Efnainnihald!O79/100)</f>
        <v>0</v>
      </c>
      <c r="J66" s="76">
        <f>($F$4/Efnainnihald!B79)*100</f>
        <v>774.1935483870968</v>
      </c>
      <c r="K66" s="77">
        <f>(Allir!J66/1000)*Efnainnihald!P79</f>
        <v>39716.12903225807</v>
      </c>
    </row>
    <row r="67" spans="1:11" ht="15.75">
      <c r="A67" s="33" t="str">
        <f>+Efnainnihald!A80</f>
        <v>NP 25-2 Selen</v>
      </c>
      <c r="B67" s="60">
        <f t="shared" si="4"/>
        <v>120</v>
      </c>
      <c r="C67" s="54">
        <f>(B67/(Efnainnihald!B80/100))*(Efnainnihald!C80/100)</f>
        <v>9.6</v>
      </c>
      <c r="D67" s="54">
        <f>(B67/(Efnainnihald!B80/100))*(Efnainnihald!D80/100)</f>
        <v>0</v>
      </c>
      <c r="E67" s="54">
        <f>(B67/(Efnainnihald!B80/100))*(Efnainnihald!E80/100)</f>
        <v>12</v>
      </c>
      <c r="F67" s="54">
        <f>(B67/(Efnainnihald!B80/100))*(Efnainnihald!F80/100)</f>
        <v>4.8</v>
      </c>
      <c r="G67" s="54">
        <f>(B67/(Efnainnihald!B80/100))*(Efnainnihald!G80/100)</f>
        <v>12</v>
      </c>
      <c r="H67" s="55">
        <f>(B67/(Efnainnihald!B80/100))*(Efnainnihald!H80/100)</f>
        <v>0.096</v>
      </c>
      <c r="I67" s="55">
        <f>(B67/(Efnainnihald!B80/100))*(Efnainnihald!O80/100)</f>
        <v>0.0072</v>
      </c>
      <c r="J67" s="56">
        <f>($F$4/Efnainnihald!B80)*100</f>
        <v>480</v>
      </c>
      <c r="K67" s="57">
        <f>(Allir!J67/1000)*Efnainnihald!P80</f>
        <v>28032</v>
      </c>
    </row>
    <row r="68" spans="1:11" ht="15.75">
      <c r="A68" s="356" t="str">
        <f>+Efnainnihald!A81</f>
        <v>NP 26-4 Selen </v>
      </c>
      <c r="B68" s="74">
        <f t="shared" si="4"/>
        <v>120</v>
      </c>
      <c r="C68" s="75">
        <f>(B68/(Efnainnihald!B81/100))*(Efnainnihald!C81/100)</f>
        <v>18.461538461538463</v>
      </c>
      <c r="D68" s="75">
        <f>(B68/(Efnainnihald!B81/100))*(Efnainnihald!D81/100)</f>
        <v>0</v>
      </c>
      <c r="E68" s="75">
        <f>(B68/(Efnainnihald!B81/100))*(Efnainnihald!E81/100)</f>
        <v>9.230769230769232</v>
      </c>
      <c r="F68" s="75">
        <f>(B68/(Efnainnihald!B81/100))*(Efnainnihald!F81/100)</f>
        <v>0</v>
      </c>
      <c r="G68" s="75">
        <f>(B68/(Efnainnihald!B81/100))*(Efnainnihald!G81/100)</f>
        <v>16.615384615384617</v>
      </c>
      <c r="H68" s="89">
        <f>(B68/(Efnainnihald!B81/100))*(Efnainnihald!H81/100)</f>
        <v>0.09230769230769231</v>
      </c>
      <c r="I68" s="89">
        <f>(B68/(Efnainnihald!B81/100))*(Efnainnihald!O81/100)</f>
        <v>0.006923076923076923</v>
      </c>
      <c r="J68" s="76">
        <f>($F$4/Efnainnihald!B81)*100</f>
        <v>461.5384615384615</v>
      </c>
      <c r="K68" s="77">
        <f>(Allir!J68/1000)*Efnainnihald!P81</f>
        <v>27738.461538461535</v>
      </c>
    </row>
    <row r="69" spans="1:11" ht="15.75">
      <c r="A69" s="33" t="str">
        <f>+Efnainnihald!A82</f>
        <v>NPK 27-3-3 Selen</v>
      </c>
      <c r="B69" s="148">
        <f t="shared" si="4"/>
        <v>120</v>
      </c>
      <c r="C69" s="149">
        <f>(B69/(Efnainnihald!B82/100))*(Efnainnihald!C82/100)</f>
        <v>11.729323308270677</v>
      </c>
      <c r="D69" s="149">
        <f>(B69/(Efnainnihald!B82/100))*(Efnainnihald!D82/100)</f>
        <v>11.729323308270677</v>
      </c>
      <c r="E69" s="149">
        <f>(B69/(Efnainnihald!B82/100))*(Efnainnihald!E82/100)</f>
        <v>4.511278195488721</v>
      </c>
      <c r="F69" s="149">
        <f>(B69/(Efnainnihald!B82/100))*(Efnainnihald!F82/100)</f>
        <v>2.2556390977443606</v>
      </c>
      <c r="G69" s="149">
        <f>(B69/(Efnainnihald!B82/100))*(Efnainnihald!G82/100)</f>
        <v>13.533834586466163</v>
      </c>
      <c r="H69" s="150">
        <f>(B69/(Efnainnihald!B82/100))*(Efnainnihald!H82/100)</f>
        <v>0.09022556390977443</v>
      </c>
      <c r="I69" s="150">
        <f>(B69/(Efnainnihald!B82/100))*(Efnainnihald!O82/100)</f>
        <v>0.006766917293233083</v>
      </c>
      <c r="J69" s="153">
        <f>($F$4/Efnainnihald!B82)*100</f>
        <v>451.1278195488722</v>
      </c>
      <c r="K69" s="154">
        <f>(Allir!J69/1000)*Efnainnihald!P82</f>
        <v>27699.248120300756</v>
      </c>
    </row>
    <row r="70" spans="1:11" ht="15.75">
      <c r="A70" s="356" t="str">
        <f>+Efnainnihald!A83</f>
        <v>NPK 24-4-7</v>
      </c>
      <c r="B70" s="74">
        <f t="shared" si="4"/>
        <v>120</v>
      </c>
      <c r="C70" s="75">
        <f>(B70/(Efnainnihald!B83/100))*(Efnainnihald!C83/100)</f>
        <v>19.5</v>
      </c>
      <c r="D70" s="75">
        <f>(B70/(Efnainnihald!B83/100))*(Efnainnihald!D83/100)</f>
        <v>33</v>
      </c>
      <c r="E70" s="75">
        <f>(B70/(Efnainnihald!B83/100))*(Efnainnihald!E83/100)</f>
        <v>10</v>
      </c>
      <c r="F70" s="75">
        <f>(B70/(Efnainnihald!B83/100))*(Efnainnihald!F83/100)</f>
        <v>0</v>
      </c>
      <c r="G70" s="75">
        <f>(B70/(Efnainnihald!B83/100))*(Efnainnihald!G83/100)</f>
        <v>10</v>
      </c>
      <c r="H70" s="89">
        <f>(B70/(Efnainnihald!B83/100))*(Efnainnihald!H83/100)</f>
        <v>0</v>
      </c>
      <c r="I70" s="89">
        <f>(B70/(Efnainnihald!B83/100))*(Efnainnihald!O83/100)</f>
        <v>0</v>
      </c>
      <c r="J70" s="76">
        <f>($F$4/Efnainnihald!B83)*100</f>
        <v>500</v>
      </c>
      <c r="K70" s="77">
        <f>(Allir!J70/1000)*Efnainnihald!P83</f>
        <v>31700</v>
      </c>
    </row>
    <row r="71" spans="1:11" ht="15.75">
      <c r="A71" s="33" t="str">
        <f>+Efnainnihald!A84</f>
        <v>NPK 23-3-8 Selen</v>
      </c>
      <c r="B71" s="148">
        <f t="shared" si="4"/>
        <v>120</v>
      </c>
      <c r="C71" s="149">
        <f>(B71/(Efnainnihald!B84/100))*(Efnainnihald!C84/100)</f>
        <v>15.652173913043478</v>
      </c>
      <c r="D71" s="149">
        <f>(B71/(Efnainnihald!B84/100))*(Efnainnihald!D84/100)</f>
        <v>41.73913043478261</v>
      </c>
      <c r="E71" s="149">
        <f>(B71/(Efnainnihald!B84/100))*(Efnainnihald!E84/100)</f>
        <v>0</v>
      </c>
      <c r="F71" s="149">
        <f>(B71/(Efnainnihald!B84/100))*(Efnainnihald!F84/100)</f>
        <v>0</v>
      </c>
      <c r="G71" s="149">
        <f>(B71/(Efnainnihald!B84/100))*(Efnainnihald!G84/100)</f>
        <v>15.652173913043478</v>
      </c>
      <c r="H71" s="150">
        <f>(B71/(Efnainnihald!B84/100))*(Efnainnihald!H84/100)</f>
        <v>0.10434782608695653</v>
      </c>
      <c r="I71" s="150">
        <f>(B71/(Efnainnihald!B84/100))*(Efnainnihald!O84/100)</f>
        <v>0.00782608695652174</v>
      </c>
      <c r="J71" s="153">
        <f>($F$4/Efnainnihald!B84)*100</f>
        <v>521.7391304347826</v>
      </c>
      <c r="K71" s="154">
        <f>(Allir!J71/1000)*Efnainnihald!P84</f>
        <v>33078.260869565216</v>
      </c>
    </row>
    <row r="72" spans="1:11" ht="15.75">
      <c r="A72" s="356" t="str">
        <f>+Efnainnihald!A85</f>
        <v>NPK 22-6-6 Selen</v>
      </c>
      <c r="B72" s="74">
        <f t="shared" si="4"/>
        <v>120</v>
      </c>
      <c r="C72" s="75">
        <f>(B72/(Efnainnihald!B85/100))*(Efnainnihald!C85/100)</f>
        <v>32.77777777777778</v>
      </c>
      <c r="D72" s="75">
        <f>(B72/(Efnainnihald!B85/100))*(Efnainnihald!D85/100)</f>
        <v>32.22222222222222</v>
      </c>
      <c r="E72" s="75">
        <f>(B72/(Efnainnihald!B85/100))*(Efnainnihald!E85/100)</f>
        <v>7.777777777777777</v>
      </c>
      <c r="F72" s="75">
        <f>(B72/(Efnainnihald!B85/100))*(Efnainnihald!F85/100)</f>
        <v>0</v>
      </c>
      <c r="G72" s="75">
        <f>(B72/(Efnainnihald!B85/100))*(Efnainnihald!G85/100)</f>
        <v>16.666666666666664</v>
      </c>
      <c r="H72" s="89">
        <f>(B72/(Efnainnihald!B85/100))*(Efnainnihald!H85/100)</f>
        <v>0.11111111111111112</v>
      </c>
      <c r="I72" s="89">
        <f>(B72/(Efnainnihald!B85/100))*(Efnainnihald!O85/100)</f>
        <v>0.008333333333333333</v>
      </c>
      <c r="J72" s="76">
        <f>($F$4/Efnainnihald!B85)*100</f>
        <v>555.5555555555555</v>
      </c>
      <c r="K72" s="77">
        <f>(Allir!J72/1000)*Efnainnihald!P85</f>
        <v>36722.222222222226</v>
      </c>
    </row>
    <row r="73" spans="1:11" ht="15.75">
      <c r="A73" s="33" t="str">
        <f>+Efnainnihald!A86</f>
        <v>NPK 20-4-11 </v>
      </c>
      <c r="B73" s="148">
        <f t="shared" si="4"/>
        <v>120</v>
      </c>
      <c r="C73" s="149">
        <f>(B73/(Efnainnihald!B86/100))*(Efnainnihald!C86/100)</f>
        <v>22.040816326530614</v>
      </c>
      <c r="D73" s="149">
        <f>(B73/(Efnainnihald!B86/100))*(Efnainnihald!D86/100)</f>
        <v>64.89795918367346</v>
      </c>
      <c r="E73" s="149">
        <f>(B73/(Efnainnihald!B86/100))*(Efnainnihald!E86/100)</f>
        <v>11.632653061224488</v>
      </c>
      <c r="F73" s="149">
        <f>(B73/(Efnainnihald!B86/100))*(Efnainnihald!F86/100)</f>
        <v>6.122448979591836</v>
      </c>
      <c r="G73" s="149">
        <f>(B73/(Efnainnihald!B86/100))*(Efnainnihald!G86/100)</f>
        <v>13.46938775510204</v>
      </c>
      <c r="H73" s="150">
        <f>(B73/(Efnainnihald!B86/100))*(Efnainnihald!H86/100)</f>
        <v>0.12244897959183673</v>
      </c>
      <c r="I73" s="150">
        <f>(B73/(Efnainnihald!B86/100))*(Efnainnihald!O86/100)</f>
        <v>0</v>
      </c>
      <c r="J73" s="153">
        <f>($F$4/Efnainnihald!B86)*100</f>
        <v>612.2448979591836</v>
      </c>
      <c r="K73" s="154">
        <f>(Allir!J73/1000)*Efnainnihald!P86</f>
        <v>39979.59183673469</v>
      </c>
    </row>
    <row r="74" spans="1:11" ht="15.75">
      <c r="A74" s="356" t="str">
        <f>+Efnainnihald!A87</f>
        <v>NPK 15-7-12 </v>
      </c>
      <c r="B74" s="74">
        <f t="shared" si="4"/>
        <v>120</v>
      </c>
      <c r="C74" s="75">
        <f>(B74/(Efnainnihald!B87/100))*(Efnainnihald!C87/100)</f>
        <v>52</v>
      </c>
      <c r="D74" s="75">
        <f>(B74/(Efnainnihald!B87/100))*(Efnainnihald!D87/100)</f>
        <v>100</v>
      </c>
      <c r="E74" s="75">
        <f>(B74/(Efnainnihald!B87/100))*(Efnainnihald!E87/100)</f>
        <v>32</v>
      </c>
      <c r="F74" s="75">
        <f>(B74/(Efnainnihald!B87/100))*(Efnainnihald!F87/100)</f>
        <v>0</v>
      </c>
      <c r="G74" s="75">
        <f>(B74/(Efnainnihald!B87/100))*(Efnainnihald!G87/100)</f>
        <v>12</v>
      </c>
      <c r="H74" s="89">
        <f>(B74/(Efnainnihald!B87/100))*(Efnainnihald!H87/100)</f>
        <v>0</v>
      </c>
      <c r="I74" s="89">
        <f>(B74/(Efnainnihald!B87/100))*(Efnainnihald!O87/100)</f>
        <v>0</v>
      </c>
      <c r="J74" s="76">
        <f>($F$4/Efnainnihald!B87)*100</f>
        <v>800</v>
      </c>
      <c r="K74" s="77">
        <f>(Allir!J74/1000)*Efnainnihald!P87</f>
        <v>52400</v>
      </c>
    </row>
    <row r="75" spans="1:11" ht="15.75">
      <c r="A75" s="33" t="str">
        <f>+Efnainnihald!A88</f>
        <v>NPK 12-4-18</v>
      </c>
      <c r="B75" s="148">
        <f t="shared" si="4"/>
        <v>120</v>
      </c>
      <c r="C75" s="149">
        <f>(B75/(Efnainnihald!B88/100))*(Efnainnihald!C88/100)</f>
        <v>40.67796610169491</v>
      </c>
      <c r="D75" s="149">
        <f>(B75/(Efnainnihald!B88/100))*(Efnainnihald!D88/100)</f>
        <v>178.98305084745763</v>
      </c>
      <c r="E75" s="149">
        <f>(B75/(Efnainnihald!B88/100))*(Efnainnihald!E88/100)</f>
        <v>20.338983050847457</v>
      </c>
      <c r="F75" s="149">
        <f>(B75/(Efnainnihald!B88/100))*(Efnainnihald!F88/100)</f>
        <v>16.271186440677965</v>
      </c>
      <c r="G75" s="149">
        <f>(B75/(Efnainnihald!B88/100))*(Efnainnihald!G88/100)</f>
        <v>96.61016949152543</v>
      </c>
      <c r="H75" s="150">
        <f>(B75/(Efnainnihald!B88/100))*(Efnainnihald!H88/100)</f>
        <v>0.30508474576271183</v>
      </c>
      <c r="I75" s="150">
        <f>(B75/(Efnainnihald!B88/100))*(Efnainnihald!O88/100)</f>
        <v>0</v>
      </c>
      <c r="J75" s="153">
        <f>($F$4/Efnainnihald!B88)*100</f>
        <v>1016.9491525423729</v>
      </c>
      <c r="K75" s="154">
        <f>(Allir!J75/1000)*Efnainnihald!P88</f>
        <v>81864.40677966102</v>
      </c>
    </row>
    <row r="76" spans="1:11" ht="15.75">
      <c r="A76" s="356" t="str">
        <f>+Efnainnihald!A89</f>
        <v>NPK 8-5-19 Micro</v>
      </c>
      <c r="B76" s="74">
        <f t="shared" si="4"/>
        <v>120</v>
      </c>
      <c r="C76" s="75">
        <f>(B76/(Efnainnihald!B89/100))*(Efnainnihald!C89/100)</f>
        <v>75</v>
      </c>
      <c r="D76" s="75">
        <f>(B76/(Efnainnihald!B89/100))*(Efnainnihald!D89/100)</f>
        <v>285</v>
      </c>
      <c r="E76" s="75">
        <f>(B76/(Efnainnihald!B89/100))*(Efnainnihald!E89/100)</f>
        <v>0</v>
      </c>
      <c r="F76" s="75">
        <f>(B76/(Efnainnihald!B89/100))*(Efnainnihald!F89/100)</f>
        <v>37.5</v>
      </c>
      <c r="G76" s="75">
        <f>(B76/(Efnainnihald!B89/100))*(Efnainnihald!G89/100)</f>
        <v>175.5</v>
      </c>
      <c r="H76" s="89">
        <f>(B76/(Efnainnihald!B89/100))*(Efnainnihald!H89/100)</f>
        <v>0.75</v>
      </c>
      <c r="I76" s="89">
        <f>(B76/(Efnainnihald!B89/100))*(Efnainnihald!O89/100)</f>
        <v>0</v>
      </c>
      <c r="J76" s="76">
        <f>($F$4/Efnainnihald!B89)*100</f>
        <v>1500</v>
      </c>
      <c r="K76" s="77">
        <f>(Allir!J76/1000)*Efnainnihald!P89</f>
        <v>129750</v>
      </c>
    </row>
    <row r="77" spans="1:11" ht="16.5" thickBot="1">
      <c r="A77" s="355" t="str">
        <f>+Efnainnihald!A90</f>
        <v>OPTI-START TM (NP 12-23)</v>
      </c>
      <c r="B77" s="357">
        <f t="shared" si="4"/>
        <v>120</v>
      </c>
      <c r="C77" s="358">
        <f>(B77/(Efnainnihald!B90/100))*(Efnainnihald!C90/100)</f>
        <v>230</v>
      </c>
      <c r="D77" s="358">
        <f>(B77/(Efnainnihald!B90/100))*(Efnainnihald!D90/100)</f>
        <v>0</v>
      </c>
      <c r="E77" s="358">
        <f>(B77/(Efnainnihald!B90/100))*(Efnainnihald!E90/100)</f>
        <v>0</v>
      </c>
      <c r="F77" s="358">
        <f>(B77/(Efnainnihald!B90/100))*(Efnainnihald!F90/100)</f>
        <v>0</v>
      </c>
      <c r="G77" s="358">
        <f>(B77/(Efnainnihald!B90/100))*(Efnainnihald!G90/100)</f>
        <v>0</v>
      </c>
      <c r="H77" s="359">
        <f>(B77/(Efnainnihald!B90/100))*(Efnainnihald!H90/100)</f>
        <v>0</v>
      </c>
      <c r="I77" s="359">
        <f>(B77/(Efnainnihald!B90/100))*(Efnainnihald!O90/100)</f>
        <v>0</v>
      </c>
      <c r="J77" s="360">
        <f>($F$4/Efnainnihald!B90)*100</f>
        <v>1000</v>
      </c>
      <c r="K77" s="361">
        <f>(Allir!J77/1000)*Efnainnihald!P90</f>
        <v>86500</v>
      </c>
    </row>
    <row r="78" ht="13.5" thickBot="1">
      <c r="A78" s="387"/>
    </row>
    <row r="79" spans="1:12" ht="15.75">
      <c r="A79" s="379" t="str">
        <f>+Efnainnihald!A98</f>
        <v>Líf 27</v>
      </c>
      <c r="B79" s="372">
        <f t="shared" si="4"/>
        <v>120</v>
      </c>
      <c r="C79" s="231">
        <f>(B79/(Efnainnihald!B98/100))*(Efnainnihald!C98/100)</f>
        <v>0</v>
      </c>
      <c r="D79" s="231">
        <f>(B79/(Efnainnihald!B98/100))*(Efnainnihald!D98/100)</f>
        <v>0</v>
      </c>
      <c r="E79" s="231">
        <f>(B79/(Efnainnihald!B98/100))*(Efnainnihald!E98/100)</f>
        <v>19.111111111111107</v>
      </c>
      <c r="F79" s="231">
        <f>(B79/(Efnainnihald!B98/100))*(Efnainnihald!F98/100)</f>
        <v>10.666666666666666</v>
      </c>
      <c r="G79" s="231">
        <f>(B79/(Efnainnihald!B98/100))*(Efnainnihald!G98/100)</f>
        <v>0</v>
      </c>
      <c r="H79" s="233">
        <f>(B79/(Efnainnihald!B98/100))*(Efnainnihald!H98/100)</f>
        <v>0</v>
      </c>
      <c r="I79" s="233">
        <f>(B79/(Efnainnihald!B98/100))*(Efnainnihald!J98/100)</f>
        <v>0</v>
      </c>
      <c r="J79" s="234">
        <f>($F$4/Efnainnihald!B98)*100</f>
        <v>444.44444444444446</v>
      </c>
      <c r="K79" s="235">
        <f>(Allir!J79/1000)*Efnainnihald!K98</f>
        <v>21687.111111111113</v>
      </c>
      <c r="L79" s="399"/>
    </row>
    <row r="80" spans="1:12" ht="15.75">
      <c r="A80" s="398" t="str">
        <f>+Efnainnihald!A99</f>
        <v>Líf 24-5 +Se</v>
      </c>
      <c r="B80" s="384">
        <f t="shared" si="4"/>
        <v>120</v>
      </c>
      <c r="C80" s="317">
        <f>(B80/(Efnainnihald!B99/100))*(Efnainnihald!C99/100)</f>
        <v>11.000000000000002</v>
      </c>
      <c r="D80" s="317">
        <f>(B80/(Efnainnihald!B99/100))*(Efnainnihald!D99/100)</f>
        <v>0</v>
      </c>
      <c r="E80" s="317">
        <f>(B80/(Efnainnihald!B99/100))*(Efnainnihald!E99/100)</f>
        <v>13.500000000000002</v>
      </c>
      <c r="F80" s="317">
        <f>(B80/(Efnainnihald!B99/100))*(Efnainnihald!F99/100)</f>
        <v>7.5</v>
      </c>
      <c r="G80" s="317">
        <f>(B80/(Efnainnihald!B99/100))*(Efnainnihald!G99/100)</f>
        <v>13.999999999999998</v>
      </c>
      <c r="H80" s="318">
        <f>(B80/(Efnainnihald!B99/100))*(Efnainnihald!H99/100)</f>
        <v>0</v>
      </c>
      <c r="I80" s="318">
        <f>(B80/(Efnainnihald!B99/100))*(Efnainnihald!J99/100)</f>
        <v>0.007500000000000001</v>
      </c>
      <c r="J80" s="400">
        <f>($F$4/Efnainnihald!B99)*100</f>
        <v>500</v>
      </c>
      <c r="K80" s="401">
        <f>(Allir!J80/1000)*Efnainnihald!K99</f>
        <v>26954.5</v>
      </c>
      <c r="L80" s="399"/>
    </row>
    <row r="81" spans="1:12" ht="15.75">
      <c r="A81" s="381" t="str">
        <f>+Efnainnihald!A100</f>
        <v>Líf 24-13</v>
      </c>
      <c r="B81" s="385">
        <f t="shared" si="4"/>
        <v>120</v>
      </c>
      <c r="C81" s="321">
        <f>(B81/(Efnainnihald!B100/100))*(Efnainnihald!C100/100)</f>
        <v>28.5</v>
      </c>
      <c r="D81" s="321">
        <f>(B81/(Efnainnihald!B100/100))*(Efnainnihald!D100/100)</f>
        <v>0</v>
      </c>
      <c r="E81" s="321">
        <f>(B81/(Efnainnihald!B100/100))*(Efnainnihald!E100/100)</f>
        <v>12</v>
      </c>
      <c r="F81" s="321">
        <f>(B81/(Efnainnihald!B100/100))*(Efnainnihald!F100/100)</f>
        <v>6.999999999999999</v>
      </c>
      <c r="G81" s="321">
        <f>(B81/(Efnainnihald!B100/100))*(Efnainnihald!G100/100)</f>
        <v>10</v>
      </c>
      <c r="H81" s="322">
        <f>(B81/(Efnainnihald!B100/100))*(Efnainnihald!H100/100)</f>
        <v>0</v>
      </c>
      <c r="I81" s="322">
        <f>(B81/(Efnainnihald!B100/100))*(Efnainnihald!J100/100)</f>
        <v>0</v>
      </c>
      <c r="J81" s="362">
        <f>($F$4/Efnainnihald!B100)*100</f>
        <v>500</v>
      </c>
      <c r="K81" s="363">
        <f>(Allir!J81/1000)*Efnainnihald!K100</f>
        <v>28625.5</v>
      </c>
      <c r="L81" s="399"/>
    </row>
    <row r="82" spans="1:12" ht="15.75">
      <c r="A82" s="398" t="str">
        <f>+Efnainnihald!A101</f>
        <v>Líf 24-13 + Se</v>
      </c>
      <c r="B82" s="384">
        <f t="shared" si="4"/>
        <v>120</v>
      </c>
      <c r="C82" s="317">
        <f>(B82/(Efnainnihald!B101/100))*(Efnainnihald!C101/100)</f>
        <v>28.5</v>
      </c>
      <c r="D82" s="317">
        <f>(B82/(Efnainnihald!B101/100))*(Efnainnihald!D101/100)</f>
        <v>0</v>
      </c>
      <c r="E82" s="317">
        <f>(B82/(Efnainnihald!B101/100))*(Efnainnihald!E101/100)</f>
        <v>12</v>
      </c>
      <c r="F82" s="317">
        <f>(B82/(Efnainnihald!B101/100))*(Efnainnihald!F101/100)</f>
        <v>6.500000000000001</v>
      </c>
      <c r="G82" s="317">
        <f>(B82/(Efnainnihald!B101/100))*(Efnainnihald!G101/100)</f>
        <v>10</v>
      </c>
      <c r="H82" s="318">
        <f>(B82/(Efnainnihald!B101/100))*(Efnainnihald!H101/100)</f>
        <v>0</v>
      </c>
      <c r="I82" s="318">
        <f>(B82/(Efnainnihald!B101/100))*(Efnainnihald!J101/100)</f>
        <v>0.007500000000000001</v>
      </c>
      <c r="J82" s="400">
        <f>($F$4/Efnainnihald!B101)*100</f>
        <v>500</v>
      </c>
      <c r="K82" s="401">
        <f>(Allir!J82/1000)*Efnainnihald!K101</f>
        <v>30484</v>
      </c>
      <c r="L82" s="399"/>
    </row>
    <row r="83" spans="1:12" ht="15.75">
      <c r="A83" s="381" t="str">
        <f>+Efnainnihald!A102</f>
        <v>Líf 20-5-12 +Se</v>
      </c>
      <c r="B83" s="394">
        <f t="shared" si="4"/>
        <v>120</v>
      </c>
      <c r="C83" s="54">
        <f>(B83/(Efnainnihald!B102/100))*(Efnainnihald!C102/100)</f>
        <v>13.200000000000001</v>
      </c>
      <c r="D83" s="54">
        <f>(B83/(Efnainnihald!B102/100))*(Efnainnihald!D102/100)</f>
        <v>60</v>
      </c>
      <c r="E83" s="54">
        <f>(B83/(Efnainnihald!B102/100))*(Efnainnihald!E102/100)</f>
        <v>12.600000000000001</v>
      </c>
      <c r="F83" s="54">
        <f>(B83/(Efnainnihald!B102/100))*(Efnainnihald!F102/100)</f>
        <v>7.2</v>
      </c>
      <c r="G83" s="54">
        <f>(B83/(Efnainnihald!B102/100))*(Efnainnihald!G102/100)</f>
        <v>15</v>
      </c>
      <c r="H83" s="55">
        <f>(B83/(Efnainnihald!B102/100))*(Efnainnihald!H102/100)</f>
        <v>0</v>
      </c>
      <c r="I83" s="55">
        <f>(B83/(Efnainnihald!B102/100))*(Efnainnihald!J102/100)</f>
        <v>0.009000000000000001</v>
      </c>
      <c r="J83" s="68">
        <f>($F$4/Efnainnihald!B102)*100</f>
        <v>600</v>
      </c>
      <c r="K83" s="69">
        <f>(Allir!J83/1000)*Efnainnihald!K102</f>
        <v>34951.799999999996</v>
      </c>
      <c r="L83" s="399"/>
    </row>
    <row r="84" spans="1:12" ht="15.75">
      <c r="A84" s="398" t="str">
        <f>+Efnainnihald!A103</f>
        <v>Líf 20-10-10</v>
      </c>
      <c r="B84" s="384">
        <f t="shared" si="4"/>
        <v>120</v>
      </c>
      <c r="C84" s="317">
        <f>(B84/(Efnainnihald!B103/100))*(Efnainnihald!C103/100)</f>
        <v>25.799999999999997</v>
      </c>
      <c r="D84" s="317">
        <f>(B84/(Efnainnihald!B103/100))*(Efnainnihald!D103/100)</f>
        <v>49.800000000000004</v>
      </c>
      <c r="E84" s="317">
        <f>(B84/(Efnainnihald!B103/100))*(Efnainnihald!E103/100)</f>
        <v>12</v>
      </c>
      <c r="F84" s="317">
        <f>(B84/(Efnainnihald!B103/100))*(Efnainnihald!F103/100)</f>
        <v>6.6000000000000005</v>
      </c>
      <c r="G84" s="317">
        <f>(B84/(Efnainnihald!B103/100))*(Efnainnihald!G103/100)</f>
        <v>12</v>
      </c>
      <c r="H84" s="318">
        <f>(B84/(Efnainnihald!B103/100))*(Efnainnihald!H103/100)</f>
        <v>0</v>
      </c>
      <c r="I84" s="318">
        <f>(B84/(Efnainnihald!B103/100))*(Efnainnihald!J103/100)</f>
        <v>0</v>
      </c>
      <c r="J84" s="400">
        <f>($F$4/Efnainnihald!B103)*100</f>
        <v>600</v>
      </c>
      <c r="K84" s="401">
        <f>(Allir!J84/1000)*Efnainnihald!K103</f>
        <v>34047.6</v>
      </c>
      <c r="L84" s="399"/>
    </row>
    <row r="85" spans="1:12" ht="15.75">
      <c r="A85" s="381" t="str">
        <f>+Efnainnihald!A104</f>
        <v>Líf 20-10-10 +Se</v>
      </c>
      <c r="B85" s="394">
        <f t="shared" si="4"/>
        <v>120</v>
      </c>
      <c r="C85" s="54">
        <f>(B85/(Efnainnihald!B104/100))*(Efnainnihald!C104/100)</f>
        <v>25.799999999999997</v>
      </c>
      <c r="D85" s="54">
        <f>(B85/(Efnainnihald!B104/100))*(Efnainnihald!D104/100)</f>
        <v>49.800000000000004</v>
      </c>
      <c r="E85" s="54">
        <f>(B85/(Efnainnihald!B104/100))*(Efnainnihald!E104/100)</f>
        <v>12</v>
      </c>
      <c r="F85" s="54">
        <f>(B85/(Efnainnihald!B104/100))*(Efnainnihald!F104/100)</f>
        <v>6.6000000000000005</v>
      </c>
      <c r="G85" s="54">
        <f>(B85/(Efnainnihald!B104/100))*(Efnainnihald!G104/100)</f>
        <v>12</v>
      </c>
      <c r="H85" s="55">
        <f>(B85/(Efnainnihald!B104/100))*(Efnainnihald!H104/100)</f>
        <v>0</v>
      </c>
      <c r="I85" s="55">
        <f>(B85/(Efnainnihald!B104/100))*(Efnainnihald!J104/100)</f>
        <v>0.009000000000000001</v>
      </c>
      <c r="J85" s="68">
        <f>($F$4/Efnainnihald!B104)*100</f>
        <v>600</v>
      </c>
      <c r="K85" s="69">
        <f>(Allir!J85/1000)*Efnainnihald!K104</f>
        <v>36105</v>
      </c>
      <c r="L85" s="399"/>
    </row>
    <row r="86" spans="1:12" ht="15.75">
      <c r="A86" s="398" t="str">
        <f>+Efnainnihald!A105</f>
        <v>Líf 20-12-8 +Se</v>
      </c>
      <c r="B86" s="384">
        <f t="shared" si="4"/>
        <v>120</v>
      </c>
      <c r="C86" s="317">
        <f>(B86/(Efnainnihald!B105/100))*(Efnainnihald!C105/100)</f>
        <v>31.200000000000003</v>
      </c>
      <c r="D86" s="317">
        <f>(B86/(Efnainnihald!B105/100))*(Efnainnihald!D105/100)</f>
        <v>40.2</v>
      </c>
      <c r="E86" s="317">
        <f>(B86/(Efnainnihald!B105/100))*(Efnainnihald!E105/100)</f>
        <v>10.200000000000001</v>
      </c>
      <c r="F86" s="317">
        <f>(B86/(Efnainnihald!B105/100))*(Efnainnihald!F105/100)</f>
        <v>6</v>
      </c>
      <c r="G86" s="317">
        <f>(B86/(Efnainnihald!B105/100))*(Efnainnihald!G105/100)</f>
        <v>15</v>
      </c>
      <c r="H86" s="318">
        <f>(B86/(Efnainnihald!B105/100))*(Efnainnihald!H105/100)</f>
        <v>0</v>
      </c>
      <c r="I86" s="318">
        <f>(B86/(Efnainnihald!B105/100))*(Efnainnihald!J105/100)</f>
        <v>0.009000000000000001</v>
      </c>
      <c r="J86" s="400">
        <f>($F$4/Efnainnihald!B105)*100</f>
        <v>600</v>
      </c>
      <c r="K86" s="401">
        <f>(Allir!J86/1000)*Efnainnihald!K105</f>
        <v>36271.2</v>
      </c>
      <c r="L86" s="399"/>
    </row>
    <row r="87" spans="1:12" ht="15.75">
      <c r="A87" s="381" t="str">
        <f>+Efnainnihald!A106</f>
        <v>Líf 20-6-10 + Se</v>
      </c>
      <c r="B87" s="394">
        <f t="shared" si="4"/>
        <v>120</v>
      </c>
      <c r="C87" s="54">
        <f>(B87/(Efnainnihald!B106/100))*(Efnainnihald!C106/100)</f>
        <v>15.600000000000001</v>
      </c>
      <c r="D87" s="54">
        <f>(B87/(Efnainnihald!B106/100))*(Efnainnihald!D106/100)</f>
        <v>49.800000000000004</v>
      </c>
      <c r="E87" s="54">
        <f>(B87/(Efnainnihald!B106/100))*(Efnainnihald!E106/100)</f>
        <v>10.200000000000001</v>
      </c>
      <c r="F87" s="54">
        <f>(B87/(Efnainnihald!B106/100))*(Efnainnihald!F106/100)</f>
        <v>7.2</v>
      </c>
      <c r="G87" s="54">
        <f>(B87/(Efnainnihald!B106/100))*(Efnainnihald!G106/100)</f>
        <v>12</v>
      </c>
      <c r="H87" s="55">
        <f>(B87/(Efnainnihald!B106/100))*(Efnainnihald!H106/100)</f>
        <v>0</v>
      </c>
      <c r="I87" s="55">
        <f>(B87/(Efnainnihald!B106/100))*(Efnainnihald!J106/100)</f>
        <v>0.009000000000000001</v>
      </c>
      <c r="J87" s="68">
        <f>($F$4/Efnainnihald!B106)*100</f>
        <v>600</v>
      </c>
      <c r="K87" s="69">
        <f>(Allir!J87/1000)*Efnainnihald!K106</f>
        <v>34716</v>
      </c>
      <c r="L87" s="399"/>
    </row>
    <row r="88" spans="1:12" ht="15.75">
      <c r="A88" s="398" t="str">
        <f>+Efnainnihald!A107</f>
        <v>Líf 19-15-10</v>
      </c>
      <c r="B88" s="384">
        <f t="shared" si="4"/>
        <v>120</v>
      </c>
      <c r="C88" s="317">
        <f>(B88/(Efnainnihald!B107/100))*(Efnainnihald!C107/100)</f>
        <v>41.68421052631579</v>
      </c>
      <c r="D88" s="317">
        <f>(B88/(Efnainnihald!B107/100))*(Efnainnihald!D107/100)</f>
        <v>52.42105263157895</v>
      </c>
      <c r="E88" s="317">
        <f>(B88/(Efnainnihald!B107/100))*(Efnainnihald!E107/100)</f>
        <v>9.473684210526315</v>
      </c>
      <c r="F88" s="317">
        <f>(B88/(Efnainnihald!B107/100))*(Efnainnihald!F107/100)</f>
        <v>5.052631578947368</v>
      </c>
      <c r="G88" s="317">
        <f>(B88/(Efnainnihald!B107/100))*(Efnainnihald!G107/100)</f>
        <v>12.631578947368421</v>
      </c>
      <c r="H88" s="318">
        <f>(B88/(Efnainnihald!B107/100))*(Efnainnihald!H107/100)</f>
        <v>0</v>
      </c>
      <c r="I88" s="318">
        <f>(B88/(Efnainnihald!B107/100))*(Efnainnihald!J107/100)</f>
        <v>0.009473684210526316</v>
      </c>
      <c r="J88" s="400">
        <f>($F$4/Efnainnihald!B107)*100</f>
        <v>631.578947368421</v>
      </c>
      <c r="K88" s="401">
        <f>(Allir!J88/1000)*Efnainnihald!K107</f>
        <v>40361.05263157895</v>
      </c>
      <c r="L88" s="399"/>
    </row>
    <row r="89" spans="1:12" ht="15.75">
      <c r="A89" s="381" t="str">
        <f>+Efnainnihald!A108</f>
        <v>Líf 27-6-6</v>
      </c>
      <c r="B89" s="394">
        <f t="shared" si="4"/>
        <v>120</v>
      </c>
      <c r="C89" s="54">
        <f>(B89/(Efnainnihald!B108/100))*(Efnainnihald!C108/100)</f>
        <v>11.11111111111111</v>
      </c>
      <c r="D89" s="54">
        <f>(B89/(Efnainnihald!B108/100))*(Efnainnihald!D108/100)</f>
        <v>22.22222222222222</v>
      </c>
      <c r="E89" s="54">
        <f>(B89/(Efnainnihald!B108/100))*(Efnainnihald!E108/100)</f>
        <v>0</v>
      </c>
      <c r="F89" s="54">
        <f>(B89/(Efnainnihald!B108/100))*(Efnainnihald!F108/100)</f>
        <v>0</v>
      </c>
      <c r="G89" s="54">
        <f>(B89/(Efnainnihald!B108/100))*(Efnainnihald!G108/100)</f>
        <v>10.222222222222221</v>
      </c>
      <c r="H89" s="55">
        <f>(B89/(Efnainnihald!B108/100))*(Efnainnihald!H108/100)</f>
        <v>0</v>
      </c>
      <c r="I89" s="55">
        <f>(B89/(Efnainnihald!B108/100))*(Efnainnihald!J108/100)</f>
        <v>0</v>
      </c>
      <c r="J89" s="68">
        <f>($F$4/Efnainnihald!B108)*100</f>
        <v>444.44444444444446</v>
      </c>
      <c r="K89" s="69">
        <f>(Allir!J89/1000)*Efnainnihald!K108</f>
        <v>26560.000000000004</v>
      </c>
      <c r="L89" s="399"/>
    </row>
    <row r="90" spans="1:12" ht="15.75">
      <c r="A90" s="398" t="str">
        <f>+Efnainnihald!A109</f>
        <v>Líf 27-6-6 + Se</v>
      </c>
      <c r="B90" s="384">
        <f t="shared" si="4"/>
        <v>120</v>
      </c>
      <c r="C90" s="317">
        <f>(B90/(Efnainnihald!B109/100))*(Efnainnihald!C109/100)</f>
        <v>11.278195488721805</v>
      </c>
      <c r="D90" s="317">
        <f>(B90/(Efnainnihald!B109/100))*(Efnainnihald!D109/100)</f>
        <v>22.105263157894736</v>
      </c>
      <c r="E90" s="317">
        <f>(B90/(Efnainnihald!B109/100))*(Efnainnihald!E109/100)</f>
        <v>0</v>
      </c>
      <c r="F90" s="317">
        <f>(B90/(Efnainnihald!B109/100))*(Efnainnihald!F109/100)</f>
        <v>0</v>
      </c>
      <c r="G90" s="317">
        <f>(B90/(Efnainnihald!B109/100))*(Efnainnihald!G109/100)</f>
        <v>10.375939849624059</v>
      </c>
      <c r="H90" s="318">
        <f>(B90/(Efnainnihald!B109/100))*(Efnainnihald!H109/100)</f>
        <v>0</v>
      </c>
      <c r="I90" s="318">
        <f>(B90/(Efnainnihald!B109/100))*(Efnainnihald!J109/100)</f>
        <v>0.006766917293233083</v>
      </c>
      <c r="J90" s="400">
        <f>($F$4/Efnainnihald!B109)*100</f>
        <v>451.1278195488722</v>
      </c>
      <c r="K90" s="401">
        <f>(Allir!J90/1000)*Efnainnihald!K109</f>
        <v>28196.39097744361</v>
      </c>
      <c r="L90" s="399"/>
    </row>
    <row r="91" spans="1:12" ht="15.75">
      <c r="A91" s="381" t="str">
        <f>+Efnainnihald!A110</f>
        <v>Líf 19-11-13 + Se</v>
      </c>
      <c r="B91" s="394">
        <f t="shared" si="4"/>
        <v>120</v>
      </c>
      <c r="C91" s="54">
        <f>(B91/(Efnainnihald!B110/100))*(Efnainnihald!C110/100)</f>
        <v>31.135135135135137</v>
      </c>
      <c r="D91" s="54">
        <f>(B91/(Efnainnihald!B110/100))*(Efnainnihald!D110/100)</f>
        <v>70.05405405405406</v>
      </c>
      <c r="E91" s="54">
        <f>(B91/(Efnainnihald!B110/100))*(Efnainnihald!E110/100)</f>
        <v>11.027027027027028</v>
      </c>
      <c r="F91" s="54">
        <f>(B91/(Efnainnihald!B110/100))*(Efnainnihald!F110/100)</f>
        <v>6.486486486486487</v>
      </c>
      <c r="G91" s="54">
        <f>(B91/(Efnainnihald!B110/100))*(Efnainnihald!G110/100)</f>
        <v>12.972972972972974</v>
      </c>
      <c r="H91" s="55">
        <f>(B91/(Efnainnihald!B110/100))*(Efnainnihald!H110/100)</f>
        <v>0</v>
      </c>
      <c r="I91" s="55">
        <f>(B91/(Efnainnihald!B110/100))*(Efnainnihald!J110/100)</f>
        <v>0.00972972972972973</v>
      </c>
      <c r="J91" s="68">
        <f>($F$4/Efnainnihald!B110)*100</f>
        <v>648.6486486486486</v>
      </c>
      <c r="K91" s="69">
        <f>(Allir!J91/1000)*Efnainnihald!K110</f>
        <v>40331.67567567568</v>
      </c>
      <c r="L91" s="399"/>
    </row>
    <row r="92" spans="1:12" ht="15.75">
      <c r="A92" s="398" t="str">
        <f>+Efnainnihald!A111</f>
        <v>Líf 17-15-12</v>
      </c>
      <c r="B92" s="384">
        <f t="shared" si="4"/>
        <v>120</v>
      </c>
      <c r="C92" s="317">
        <f>(B92/(Efnainnihald!B111/100))*(Efnainnihald!C111/100)</f>
        <v>45.88235294117647</v>
      </c>
      <c r="D92" s="317">
        <f>(B92/(Efnainnihald!B111/100))*(Efnainnihald!D111/100)</f>
        <v>70.58823529411765</v>
      </c>
      <c r="E92" s="317">
        <f>(B92/(Efnainnihald!B111/100))*(Efnainnihald!E111/100)</f>
        <v>10.588235294117647</v>
      </c>
      <c r="F92" s="317">
        <f>(B92/(Efnainnihald!B111/100))*(Efnainnihald!F111/100)</f>
        <v>5.647058823529412</v>
      </c>
      <c r="G92" s="317">
        <f>(B92/(Efnainnihald!B111/100))*(Efnainnihald!G111/100)</f>
        <v>15.529411764705884</v>
      </c>
      <c r="H92" s="318">
        <f>(B92/(Efnainnihald!B111/100))*(Efnainnihald!H111/100)</f>
        <v>1.5529411764705883</v>
      </c>
      <c r="I92" s="318">
        <f>(B92/(Efnainnihald!B111/100))*(Efnainnihald!J111/100)</f>
        <v>0</v>
      </c>
      <c r="J92" s="400">
        <f>($F$4/Efnainnihald!B111)*100</f>
        <v>705.8823529411765</v>
      </c>
      <c r="K92" s="401">
        <f>(Allir!J92/1000)*Efnainnihald!K111</f>
        <v>42748.23529411765</v>
      </c>
      <c r="L92" s="399"/>
    </row>
    <row r="93" spans="1:12" ht="16.5" thickBot="1">
      <c r="A93" s="382" t="str">
        <f>+Efnainnihald!A112</f>
        <v>Líf DAP 18-46</v>
      </c>
      <c r="B93" s="395">
        <f t="shared" si="4"/>
        <v>120</v>
      </c>
      <c r="C93" s="396">
        <f>(B93/(Efnainnihald!B112/100))*(Efnainnihald!C112/100)</f>
        <v>133.33333333333334</v>
      </c>
      <c r="D93" s="396">
        <f>(B93/(Efnainnihald!B112/100))*(Efnainnihald!D112/100)</f>
        <v>0</v>
      </c>
      <c r="E93" s="396">
        <f>(B93/(Efnainnihald!B112/100))*(Efnainnihald!E112/100)</f>
        <v>0</v>
      </c>
      <c r="F93" s="396">
        <f>(B93/(Efnainnihald!B112/100))*(Efnainnihald!F112/100)</f>
        <v>0</v>
      </c>
      <c r="G93" s="396">
        <f>(B93/(Efnainnihald!B112/100))*(Efnainnihald!G112/100)</f>
        <v>0</v>
      </c>
      <c r="H93" s="397">
        <f>(B93/(Efnainnihald!B112/100))*(Efnainnihald!H112/100)</f>
        <v>0</v>
      </c>
      <c r="I93" s="397">
        <f>(B93/(Efnainnihald!B112/100))*(Efnainnihald!J112/100)</f>
        <v>0</v>
      </c>
      <c r="J93" s="402">
        <f>($F$4/Efnainnihald!B112)*100</f>
        <v>666.6666666666667</v>
      </c>
      <c r="K93" s="403">
        <f>(Allir!J93/1000)*Efnainnihald!K112</f>
        <v>48576.66666666667</v>
      </c>
      <c r="L93" s="399"/>
    </row>
    <row r="99" spans="1:3" ht="15">
      <c r="A99" s="13"/>
      <c r="B99" s="13"/>
      <c r="C99" s="1"/>
    </row>
    <row r="100" spans="1:2" ht="12.75">
      <c r="A100" s="13"/>
      <c r="B100" s="13"/>
    </row>
    <row r="101" ht="12.75">
      <c r="A101" s="22"/>
    </row>
    <row r="102" ht="12.75">
      <c r="A102" s="13"/>
    </row>
  </sheetData>
  <sheetProtection password="CC78" sheet="1"/>
  <mergeCells count="4">
    <mergeCell ref="A1:K1"/>
    <mergeCell ref="G4:H4"/>
    <mergeCell ref="F5:H5"/>
    <mergeCell ref="A7:K7"/>
  </mergeCells>
  <conditionalFormatting sqref="C42:C60">
    <cfRule type="cellIs" priority="59" dxfId="46" operator="equal" stopIfTrue="1">
      <formula>0</formula>
    </cfRule>
  </conditionalFormatting>
  <conditionalFormatting sqref="B64:I64 B76:I76 B74:I74 B72:I72 B66:I66 B68:I69 C41:I60">
    <cfRule type="cellIs" priority="60" dxfId="3" operator="equal" stopIfTrue="1">
      <formula>0</formula>
    </cfRule>
  </conditionalFormatting>
  <conditionalFormatting sqref="B54:B56">
    <cfRule type="cellIs" priority="54" dxfId="26" operator="equal" stopIfTrue="1">
      <formula>0</formula>
    </cfRule>
  </conditionalFormatting>
  <conditionalFormatting sqref="B12:K12 B14:K21 B34:B39">
    <cfRule type="cellIs" priority="51" dxfId="1" operator="equal" stopIfTrue="1">
      <formula>0</formula>
    </cfRule>
  </conditionalFormatting>
  <conditionalFormatting sqref="C13:I13 C15:I15 C17:I17 C19:I19 C9:I11 C41:I60 C22:I39">
    <cfRule type="cellIs" priority="50" dxfId="25" operator="equal" stopIfTrue="1">
      <formula>0</formula>
    </cfRule>
  </conditionalFormatting>
  <conditionalFormatting sqref="C42:C60">
    <cfRule type="cellIs" priority="49" dxfId="41" operator="equal" stopIfTrue="1">
      <formula>0</formula>
    </cfRule>
  </conditionalFormatting>
  <conditionalFormatting sqref="C63:I63 C65:I65 C67:I67 C73:I73 C75:I75 C77:I77 C70:I71">
    <cfRule type="cellIs" priority="47" dxfId="25" operator="equal" stopIfTrue="1">
      <formula>0</formula>
    </cfRule>
  </conditionalFormatting>
  <conditionalFormatting sqref="B23:I39">
    <cfRule type="cellIs" priority="40" dxfId="0" operator="equal" stopIfTrue="1">
      <formula>0</formula>
    </cfRule>
  </conditionalFormatting>
  <conditionalFormatting sqref="B70:I71">
    <cfRule type="cellIs" priority="17" dxfId="3" operator="equal" stopIfTrue="1">
      <formula>0</formula>
    </cfRule>
  </conditionalFormatting>
  <conditionalFormatting sqref="B73:I73">
    <cfRule type="cellIs" priority="16" dxfId="3" operator="equal" stopIfTrue="1">
      <formula>0</formula>
    </cfRule>
  </conditionalFormatting>
  <conditionalFormatting sqref="B75:I75">
    <cfRule type="cellIs" priority="15" dxfId="3" operator="equal" stopIfTrue="1">
      <formula>0</formula>
    </cfRule>
  </conditionalFormatting>
  <conditionalFormatting sqref="B77:I77">
    <cfRule type="cellIs" priority="14" dxfId="3" operator="equal" stopIfTrue="1">
      <formula>0</formula>
    </cfRule>
  </conditionalFormatting>
  <conditionalFormatting sqref="B79:B93">
    <cfRule type="cellIs" priority="2" dxfId="3" operator="equal" stopIfTrue="1">
      <formula>0</formula>
    </cfRule>
  </conditionalFormatting>
  <conditionalFormatting sqref="C79:I93">
    <cfRule type="cellIs" priority="1" dxfId="3" operator="equal" stopIfTrue="1">
      <formula>0</formula>
    </cfRule>
  </conditionalFormatting>
  <dataValidations count="1">
    <dataValidation type="list" allowBlank="1" showInputMessage="1" showErrorMessage="1" sqref="F5:H5">
      <formula1>Áb._afsl</formula1>
    </dataValidation>
  </dataValidations>
  <printOptions horizontalCentered="1" verticalCentered="1"/>
  <pageMargins left="0.2362204724409449" right="0.2362204724409449" top="0.5118110236220472" bottom="0.984251968503937" header="0.31496062992125984" footer="0.5118110236220472"/>
  <pageSetup horizontalDpi="600" verticalDpi="600" orientation="portrait" paperSize="9" scale="83" r:id="rId3"/>
  <headerFooter alignWithMargins="0">
    <oddFooter>&amp;R&amp;"Arial,Bold"&amp;11www.bssl.is&amp;10
&amp;F</oddFooter>
  </headerFooter>
  <colBreaks count="1" manualBreakCount="1">
    <brk id="11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6"/>
  <sheetViews>
    <sheetView showGridLines="0" zoomScalePageLayoutView="0" workbookViewId="0" topLeftCell="A1">
      <selection activeCell="F16" sqref="F16"/>
    </sheetView>
  </sheetViews>
  <sheetFormatPr defaultColWidth="9.140625" defaultRowHeight="12.75"/>
  <cols>
    <col min="1" max="1" width="31.00390625" style="0" customWidth="1"/>
    <col min="2" max="9" width="7.00390625" style="0" customWidth="1"/>
    <col min="10" max="10" width="10.00390625" style="0" customWidth="1"/>
    <col min="11" max="11" width="12.00390625" style="0" customWidth="1"/>
  </cols>
  <sheetData>
    <row r="1" spans="1:11" ht="65.25" customHeight="1" thickBot="1">
      <c r="A1" s="418" t="s">
        <v>12</v>
      </c>
      <c r="B1" s="419"/>
      <c r="C1" s="419"/>
      <c r="D1" s="419"/>
      <c r="E1" s="419"/>
      <c r="F1" s="419"/>
      <c r="G1" s="419"/>
      <c r="H1" s="419"/>
      <c r="I1" s="419"/>
      <c r="J1" s="419"/>
      <c r="K1" s="420"/>
    </row>
    <row r="2" spans="1:11" ht="15.75">
      <c r="A2" s="3" t="s">
        <v>25</v>
      </c>
      <c r="K2" s="24" t="str">
        <f>+Efnainnihald!D4</f>
        <v>Uppfært 11. janúar 2018</v>
      </c>
    </row>
    <row r="4" spans="6:9" ht="21" thickBot="1">
      <c r="F4" s="4" t="s">
        <v>10</v>
      </c>
      <c r="G4" s="14">
        <v>120</v>
      </c>
      <c r="H4" s="27"/>
      <c r="I4" s="25" t="s">
        <v>9</v>
      </c>
    </row>
    <row r="5" ht="21" thickTop="1">
      <c r="F5" s="4"/>
    </row>
    <row r="8" spans="1:9" ht="30.75" customHeight="1" thickBot="1">
      <c r="A8" s="1"/>
      <c r="B8" s="424" t="s">
        <v>23</v>
      </c>
      <c r="C8" s="424"/>
      <c r="D8" s="424"/>
      <c r="E8" s="424"/>
      <c r="F8" s="424"/>
      <c r="G8" s="424"/>
      <c r="H8" s="424"/>
      <c r="I8" s="424"/>
    </row>
    <row r="9" spans="1:11" ht="39.75" thickBot="1">
      <c r="A9" s="383" t="s">
        <v>3</v>
      </c>
      <c r="B9" s="136" t="s">
        <v>0</v>
      </c>
      <c r="C9" s="140" t="s">
        <v>1</v>
      </c>
      <c r="D9" s="141" t="s">
        <v>2</v>
      </c>
      <c r="E9" s="141" t="s">
        <v>4</v>
      </c>
      <c r="F9" s="141" t="s">
        <v>5</v>
      </c>
      <c r="G9" s="141" t="s">
        <v>6</v>
      </c>
      <c r="H9" s="141" t="s">
        <v>7</v>
      </c>
      <c r="I9" s="142" t="s">
        <v>8</v>
      </c>
      <c r="J9" s="137" t="s">
        <v>24</v>
      </c>
      <c r="K9" s="138" t="s">
        <v>47</v>
      </c>
    </row>
    <row r="10" spans="1:11" ht="15.75">
      <c r="A10" s="379" t="str">
        <f>+Efnainnihald!A6</f>
        <v>Magni 1 N-27</v>
      </c>
      <c r="B10" s="372">
        <f aca="true" t="shared" si="0" ref="B10:B22">$G$4</f>
        <v>120</v>
      </c>
      <c r="C10" s="231">
        <f>(B10/(Efnainnihald!B6/100))*(Efnainnihald!C6/100)</f>
        <v>0</v>
      </c>
      <c r="D10" s="231">
        <f>(B10/(Efnainnihald!B6/100))*(Efnainnihald!D6/100)</f>
        <v>0</v>
      </c>
      <c r="E10" s="231">
        <f>(B10/(Efnainnihald!B6/100))*(Efnainnihald!E6/100)</f>
        <v>37.33333333333333</v>
      </c>
      <c r="F10" s="231">
        <f>(B10/(Efnainnihald!B6/100))*(Efnainnihald!F6/100)</f>
        <v>0</v>
      </c>
      <c r="G10" s="231">
        <f>(B10/(Efnainnihald!B6/100))*(Efnainnihald!G6/100)</f>
        <v>0</v>
      </c>
      <c r="H10" s="231">
        <f>(B10/(Efnainnihald!B6/100))*(Efnainnihald!H6/100)</f>
        <v>0</v>
      </c>
      <c r="I10" s="233">
        <f>(B10/(Efnainnihald!B6/100))*(Efnainnihald!J6/100)</f>
        <v>0</v>
      </c>
      <c r="J10" s="234">
        <f>($G$4/Efnainnihald!B6)*100</f>
        <v>444.44444444444446</v>
      </c>
      <c r="K10" s="235">
        <f>(J10/1000)*Efnainnihald!K6</f>
        <v>21923.111111111113</v>
      </c>
    </row>
    <row r="11" spans="1:11" ht="15.75">
      <c r="A11" s="380" t="str">
        <f>+Efnainnihald!A7</f>
        <v>Magni S N-26+4S</v>
      </c>
      <c r="B11" s="373">
        <f t="shared" si="0"/>
        <v>120</v>
      </c>
      <c r="C11" s="146">
        <f>(B11/(Efnainnihald!B7/100))*(Efnainnihald!C7/100)</f>
        <v>0</v>
      </c>
      <c r="D11" s="146">
        <f>(B11/(Efnainnihald!B7/100))*(Efnainnihald!D7/100)</f>
        <v>0</v>
      </c>
      <c r="E11" s="146">
        <f>(B11/(Efnainnihald!B7/100))*(Efnainnihald!E7/100)</f>
        <v>32.307692307692314</v>
      </c>
      <c r="F11" s="146">
        <f>(B11/(Efnainnihald!B7/100))*(Efnainnihald!F7/100)</f>
        <v>0</v>
      </c>
      <c r="G11" s="146">
        <f>(B11/(Efnainnihald!B7/100))*(Efnainnihald!G7/100)</f>
        <v>18.461538461538463</v>
      </c>
      <c r="H11" s="146">
        <f>(B11/(Efnainnihald!B7/100))*(Efnainnihald!H7/100)</f>
        <v>0</v>
      </c>
      <c r="I11" s="147">
        <f>(B11/(Efnainnihald!B7/100))*(Efnainnihald!J7/100)</f>
        <v>0</v>
      </c>
      <c r="J11" s="155">
        <f>($G$4/Efnainnihald!B7)*100</f>
        <v>461.5384615384615</v>
      </c>
      <c r="K11" s="156">
        <f>(J11/1000)*Efnainnihald!K7</f>
        <v>23610</v>
      </c>
    </row>
    <row r="12" spans="1:11" ht="15.75">
      <c r="A12" s="381" t="str">
        <f>+Efnainnihald!A8</f>
        <v>Græðir 1 12-15-17</v>
      </c>
      <c r="B12" s="374">
        <f>$G$4</f>
        <v>120</v>
      </c>
      <c r="C12" s="198">
        <f>(B12/(Efnainnihald!B8/100))*(Efnainnihald!C8/100)</f>
        <v>66</v>
      </c>
      <c r="D12" s="198">
        <f>(B12/(Efnainnihald!B8/100))*(Efnainnihald!D8/100)</f>
        <v>141</v>
      </c>
      <c r="E12" s="198">
        <f>(B12/(Efnainnihald!B8/100))*(Efnainnihald!E8/100)</f>
        <v>0</v>
      </c>
      <c r="F12" s="198">
        <f>(B12/(Efnainnihald!B8/100))*(Efnainnihald!F8/100)</f>
        <v>10</v>
      </c>
      <c r="G12" s="198">
        <f>(B12/(Efnainnihald!B8/100))*(Efnainnihald!G8/100)</f>
        <v>140</v>
      </c>
      <c r="H12" s="198">
        <f>(B12/(Efnainnihald!B8/100))*(Efnainnihald!H8/100)</f>
        <v>0.3</v>
      </c>
      <c r="I12" s="210">
        <f>(B12/(Efnainnihald!B8/100))*(Efnainnihald!J8/100)</f>
        <v>0</v>
      </c>
      <c r="J12" s="203">
        <f>($G$4/Efnainnihald!B8)*100</f>
        <v>1000</v>
      </c>
      <c r="K12" s="204">
        <f>(J12/1000)*Efnainnihald!K8</f>
        <v>77821</v>
      </c>
    </row>
    <row r="13" spans="1:11" ht="15.75">
      <c r="A13" s="380" t="str">
        <f>+Efnainnihald!A9</f>
        <v>Græðir 8 21-7-11 + selen</v>
      </c>
      <c r="B13" s="375">
        <f t="shared" si="0"/>
        <v>120</v>
      </c>
      <c r="C13" s="58">
        <f>(B13/(Efnainnihald!B9/100))*(Efnainnihald!C9/100)</f>
        <v>17.714285714285715</v>
      </c>
      <c r="D13" s="58">
        <f>(B13/(Efnainnihald!B9/100))*(Efnainnihald!D9/100)</f>
        <v>57.142857142857146</v>
      </c>
      <c r="E13" s="58">
        <f>(B13/(Efnainnihald!B9/100))*(Efnainnihald!E9/100)</f>
        <v>5.714285714285714</v>
      </c>
      <c r="F13" s="58">
        <f>(B13/(Efnainnihald!B9/100))*(Efnainnihald!F9/100)</f>
        <v>0</v>
      </c>
      <c r="G13" s="58">
        <f>(B13/(Efnainnihald!B9/100))*(Efnainnihald!G9/100)</f>
        <v>11.428571428571429</v>
      </c>
      <c r="H13" s="59">
        <f>(B13/(Efnainnihald!B9/100))*(Efnainnihald!H9/100)</f>
        <v>0</v>
      </c>
      <c r="I13" s="59">
        <f>(B13/(Efnainnihald!B9/100))*(Efnainnihald!J9/100)</f>
        <v>0.008571428571428572</v>
      </c>
      <c r="J13" s="144">
        <f>($G$4/Efnainnihald!B9)*100</f>
        <v>571.4285714285714</v>
      </c>
      <c r="K13" s="145">
        <f>(J13/1000)*Efnainnihald!K9</f>
        <v>35780</v>
      </c>
    </row>
    <row r="14" spans="1:11" ht="15.75">
      <c r="A14" s="381" t="str">
        <f>+Efnainnihald!A10</f>
        <v>Græðir 9 27-6-6 + selen</v>
      </c>
      <c r="B14" s="376">
        <f t="shared" si="0"/>
        <v>120</v>
      </c>
      <c r="C14" s="199">
        <f>(B14/(Efnainnihald!B10/100))*(Efnainnihald!C10/100)</f>
        <v>11.555555555555555</v>
      </c>
      <c r="D14" s="199">
        <f>(B14/(Efnainnihald!B10/100))*(Efnainnihald!D10/100)</f>
        <v>22.22222222222222</v>
      </c>
      <c r="E14" s="199">
        <f>(B14/(Efnainnihald!B10/100))*(Efnainnihald!E10/100)</f>
        <v>4.888888888888889</v>
      </c>
      <c r="F14" s="199">
        <f>(B14/(Efnainnihald!B10/100))*(Efnainnihald!F10/100)</f>
        <v>0</v>
      </c>
      <c r="G14" s="199">
        <f>(B14/(Efnainnihald!B10/100))*(Efnainnihald!G10/100)</f>
        <v>8.888888888888888</v>
      </c>
      <c r="H14" s="199">
        <f>(B14/(Efnainnihald!B10/100))*(Efnainnihald!H10/100)</f>
        <v>0</v>
      </c>
      <c r="I14" s="209">
        <f>(B14/(Efnainnihald!B10/100))*(Efnainnihald!J10/100)</f>
        <v>0.006666666666666666</v>
      </c>
      <c r="J14" s="237">
        <f>($G$4/Efnainnihald!B10)*100</f>
        <v>444.44444444444446</v>
      </c>
      <c r="K14" s="238">
        <f>(J14/1000)*Efnainnihald!K10</f>
        <v>26722.222222222223</v>
      </c>
    </row>
    <row r="15" spans="1:11" ht="15.75">
      <c r="A15" s="380" t="str">
        <f>+Efnainnihald!A11</f>
        <v>Fjölmóði 2 23-12</v>
      </c>
      <c r="B15" s="375">
        <f t="shared" si="0"/>
        <v>120</v>
      </c>
      <c r="C15" s="58">
        <f>(B15/(Efnainnihald!B11/100))*(Efnainnihald!C11/100)</f>
        <v>27.1304347826087</v>
      </c>
      <c r="D15" s="58">
        <f>(B15/(Efnainnihald!B11/100))*(Efnainnihald!D11/100)</f>
        <v>0</v>
      </c>
      <c r="E15" s="58">
        <f>(B15/(Efnainnihald!B11/100))*(Efnainnihald!E11/100)</f>
        <v>30.782608695652176</v>
      </c>
      <c r="F15" s="58">
        <f>(B15/(Efnainnihald!B11/100))*(Efnainnihald!F11/100)</f>
        <v>0</v>
      </c>
      <c r="G15" s="58">
        <f>(B15/(Efnainnihald!B11/100))*(Efnainnihald!G11/100)</f>
        <v>10.434782608695652</v>
      </c>
      <c r="H15" s="58">
        <f>(B15/(Efnainnihald!B11/100))*(Efnainnihald!H11/100)</f>
        <v>0</v>
      </c>
      <c r="I15" s="59">
        <f>(B15/(Efnainnihald!B11/100))*(Efnainnihald!J11/100)</f>
        <v>0</v>
      </c>
      <c r="J15" s="144">
        <f>($G$4/Efnainnihald!B11)*100</f>
        <v>521.7391304347826</v>
      </c>
      <c r="K15" s="145">
        <f>(J15/1000)*Efnainnihald!K11</f>
        <v>30242.08695652174</v>
      </c>
    </row>
    <row r="16" spans="1:11" ht="15.75">
      <c r="A16" s="381" t="str">
        <f>+Efnainnihald!A12</f>
        <v>Fjölmóði 3 25-5 + selen</v>
      </c>
      <c r="B16" s="376">
        <f t="shared" si="0"/>
        <v>120</v>
      </c>
      <c r="C16" s="199">
        <f>(B16/(Efnainnihald!B12/100))*(Efnainnihald!C12/100)</f>
        <v>10.08</v>
      </c>
      <c r="D16" s="199">
        <f>(B16/(Efnainnihald!B12/100))*(Efnainnihald!D12/100)</f>
        <v>0</v>
      </c>
      <c r="E16" s="199">
        <f>(B16/(Efnainnihald!B12/100))*(Efnainnihald!E12/100)</f>
        <v>34.08</v>
      </c>
      <c r="F16" s="199">
        <f>(B16/(Efnainnihald!B12/100))*(Efnainnihald!F12/100)</f>
        <v>0</v>
      </c>
      <c r="G16" s="199">
        <f>(B16/(Efnainnihald!B12/100))*(Efnainnihald!G12/100)</f>
        <v>9.6</v>
      </c>
      <c r="H16" s="199">
        <f>(B16/(Efnainnihald!B12/100))*(Efnainnihald!H12/100)</f>
        <v>0</v>
      </c>
      <c r="I16" s="209">
        <f>(B16/(Efnainnihald!B12/100))*(Efnainnihald!J12/100)</f>
        <v>0.0072</v>
      </c>
      <c r="J16" s="237">
        <f>($G$4/Efnainnihald!B12)*100</f>
        <v>480</v>
      </c>
      <c r="K16" s="238">
        <f>(J16/1000)*Efnainnihald!K12</f>
        <v>27402.719999999998</v>
      </c>
    </row>
    <row r="17" spans="1:11" ht="15.75">
      <c r="A17" s="380" t="str">
        <f>+Efnainnihald!A13</f>
        <v>Fjölmóði 4 24-9 + selen</v>
      </c>
      <c r="B17" s="375">
        <f t="shared" si="0"/>
        <v>120</v>
      </c>
      <c r="C17" s="58">
        <f>(B17/(Efnainnihald!B13/100))*(Efnainnihald!C13/100)</f>
        <v>20.168067226890756</v>
      </c>
      <c r="D17" s="58">
        <f>(B17/(Efnainnihald!B13/100))*(Efnainnihald!D13/100)</f>
        <v>0</v>
      </c>
      <c r="E17" s="58">
        <f>(B17/(Efnainnihald!B13/100))*(Efnainnihald!E13/100)</f>
        <v>29.747899159663866</v>
      </c>
      <c r="F17" s="58">
        <f>(B17/(Efnainnihald!B13/100))*(Efnainnihald!F13/100)</f>
        <v>0</v>
      </c>
      <c r="G17" s="58">
        <f>(B17/(Efnainnihald!B13/100))*(Efnainnihald!G13/100)</f>
        <v>10.084033613445378</v>
      </c>
      <c r="H17" s="58">
        <f>(B17/(Efnainnihald!B13/100))*(Efnainnihald!H13/100)</f>
        <v>0</v>
      </c>
      <c r="I17" s="59">
        <f>(B17/(Efnainnihald!B13/100))*(Efnainnihald!J13/100)</f>
        <v>0.007563025210084034</v>
      </c>
      <c r="J17" s="144">
        <f>($G$4/Efnainnihald!B13)*100</f>
        <v>504.2016806722689</v>
      </c>
      <c r="K17" s="145">
        <f>(J17/1000)*Efnainnihald!K13</f>
        <v>28887.731092436974</v>
      </c>
    </row>
    <row r="18" spans="1:11" ht="15.75">
      <c r="A18" s="381" t="str">
        <f>+Efnainnihald!A14</f>
        <v>Fjölgræðir 5 17-15-12</v>
      </c>
      <c r="B18" s="376">
        <f t="shared" si="0"/>
        <v>120</v>
      </c>
      <c r="C18" s="199">
        <f>(B18/(Efnainnihald!B14/100))*(Efnainnihald!C14/100)</f>
        <v>46.58823529411765</v>
      </c>
      <c r="D18" s="199">
        <f>(B18/(Efnainnihald!B14/100))*(Efnainnihald!D14/100)</f>
        <v>70.58823529411765</v>
      </c>
      <c r="E18" s="199">
        <f>(B18/(Efnainnihald!B14/100))*(Efnainnihald!E14/100)</f>
        <v>28.235294117647058</v>
      </c>
      <c r="F18" s="199">
        <f>(B18/(Efnainnihald!B14/100))*(Efnainnihald!F14/100)</f>
        <v>0</v>
      </c>
      <c r="G18" s="199">
        <f>(B18/(Efnainnihald!B14/100))*(Efnainnihald!G14/100)</f>
        <v>14.117647058823529</v>
      </c>
      <c r="H18" s="199">
        <f>(B18/(Efnainnihald!B14/100))*(Efnainnihald!H14/100)</f>
        <v>0</v>
      </c>
      <c r="I18" s="209">
        <f>(B18/(Efnainnihald!B14/100))*(Efnainnihald!J14/100)</f>
        <v>0</v>
      </c>
      <c r="J18" s="237">
        <f>($G$4/Efnainnihald!B14)*100</f>
        <v>705.8823529411765</v>
      </c>
      <c r="K18" s="238">
        <f>(J18/1000)*Efnainnihald!K14</f>
        <v>46118.82352941177</v>
      </c>
    </row>
    <row r="19" spans="1:11" ht="15.75">
      <c r="A19" s="380" t="str">
        <f>+Efnainnihald!A15</f>
        <v>Fjölgræðir 6 22-11-11</v>
      </c>
      <c r="B19" s="375">
        <f t="shared" si="0"/>
        <v>120</v>
      </c>
      <c r="C19" s="58">
        <f>(B19/(Efnainnihald!B15/100))*(Efnainnihald!C15/100)</f>
        <v>26.181818181818183</v>
      </c>
      <c r="D19" s="58">
        <f>(B19/(Efnainnihald!B15/100))*(Efnainnihald!D15/100)</f>
        <v>50.18181818181819</v>
      </c>
      <c r="E19" s="58">
        <f>(B19/(Efnainnihald!B15/100))*(Efnainnihald!E15/100)</f>
        <v>6.000000000000001</v>
      </c>
      <c r="F19" s="58">
        <f>(B19/(Efnainnihald!B15/100))*(Efnainnihald!F15/100)</f>
        <v>0</v>
      </c>
      <c r="G19" s="58">
        <f>(B19/(Efnainnihald!B15/100))*(Efnainnihald!G15/100)</f>
        <v>10.90909090909091</v>
      </c>
      <c r="H19" s="58">
        <f>(B19/(Efnainnihald!B15/100))*(Efnainnihald!H15/100)</f>
        <v>0</v>
      </c>
      <c r="I19" s="59">
        <f>(B19/(Efnainnihald!B15/100))*(Efnainnihald!J15/100)</f>
        <v>0</v>
      </c>
      <c r="J19" s="144">
        <f>($G$4/Efnainnihald!B15)*100</f>
        <v>545.4545454545454</v>
      </c>
      <c r="K19" s="145">
        <f>(J19/1000)*Efnainnihald!K15</f>
        <v>35763.81818181818</v>
      </c>
    </row>
    <row r="20" spans="1:11" ht="15.75">
      <c r="A20" s="381" t="str">
        <f>+Efnainnihald!A16</f>
        <v>Fjölgræðir 7 22-14-9 + selen</v>
      </c>
      <c r="B20" s="376">
        <f t="shared" si="0"/>
        <v>120</v>
      </c>
      <c r="C20" s="199">
        <f>(B20/(Efnainnihald!B16/100))*(Efnainnihald!C16/100)</f>
        <v>33.27272727272727</v>
      </c>
      <c r="D20" s="199">
        <f>(B20/(Efnainnihald!B16/100))*(Efnainnihald!D16/100)</f>
        <v>39.81818181818182</v>
      </c>
      <c r="E20" s="199">
        <f>(B20/(Efnainnihald!B16/100))*(Efnainnihald!E16/100)</f>
        <v>6.000000000000001</v>
      </c>
      <c r="F20" s="199">
        <f>(B20/(Efnainnihald!B16/100))*(Efnainnihald!F16/100)</f>
        <v>0</v>
      </c>
      <c r="G20" s="199">
        <f>(B20/(Efnainnihald!B16/100))*(Efnainnihald!G16/100)</f>
        <v>10.90909090909091</v>
      </c>
      <c r="H20" s="199">
        <f>(B20/(Efnainnihald!B16/100))*(Efnainnihald!I16/100)</f>
        <v>0</v>
      </c>
      <c r="I20" s="209">
        <f>(B20/(Efnainnihald!B16/100))*(Efnainnihald!J16/100)</f>
        <v>0.008181818181818182</v>
      </c>
      <c r="J20" s="237">
        <f>($G$4/Efnainnihald!B16)*100</f>
        <v>545.4545454545454</v>
      </c>
      <c r="K20" s="238">
        <f>(J20/1000)*Efnainnihald!K16</f>
        <v>35861.454545454544</v>
      </c>
    </row>
    <row r="21" spans="1:11" ht="15.75">
      <c r="A21" s="380" t="str">
        <f>+Efnainnihald!A17</f>
        <v>Fjölgræðir 9 25-9-8 + selen</v>
      </c>
      <c r="B21" s="375">
        <f t="shared" si="0"/>
        <v>120</v>
      </c>
      <c r="C21" s="58">
        <f>(B21/(Efnainnihald!B17/100))*(Efnainnihald!C17/100)</f>
        <v>18.72</v>
      </c>
      <c r="D21" s="58">
        <f>(B21/(Efnainnihald!B17/100))*(Efnainnihald!D17/100)</f>
        <v>31.872</v>
      </c>
      <c r="E21" s="58">
        <f>(B21/(Efnainnihald!B17/100))*(Efnainnihald!E17/100)</f>
        <v>5.28</v>
      </c>
      <c r="F21" s="58">
        <f>(B21/(Efnainnihald!B17/100))*(Efnainnihald!F17/100)</f>
        <v>0</v>
      </c>
      <c r="G21" s="58">
        <f>(B21/(Efnainnihald!B17/100))*(Efnainnihald!G17/100)</f>
        <v>9.6</v>
      </c>
      <c r="H21" s="58">
        <f>(B21/(Efnainnihald!B17/100))*(Efnainnihald!H17/100)</f>
        <v>0</v>
      </c>
      <c r="I21" s="59">
        <f>(B21/(Efnainnihald!B17/100))*(Efnainnihald!J17/100)</f>
        <v>0.0072</v>
      </c>
      <c r="J21" s="144">
        <f>($G$4/Efnainnihald!B17)*100</f>
        <v>480</v>
      </c>
      <c r="K21" s="145">
        <f>(J21/1000)*Efnainnihald!K17</f>
        <v>30430.079999999998</v>
      </c>
    </row>
    <row r="22" spans="1:11" ht="16.5" thickBot="1">
      <c r="A22" s="382" t="str">
        <f>+Efnainnihald!A18</f>
        <v>MAP</v>
      </c>
      <c r="B22" s="377">
        <f t="shared" si="0"/>
        <v>120</v>
      </c>
      <c r="C22" s="241">
        <f>(B22/(Efnainnihald!B18/100))*(Efnainnihald!C18/100)</f>
        <v>226.99999999999997</v>
      </c>
      <c r="D22" s="241">
        <f>(B22/(Efnainnihald!B18/100))*(Efnainnihald!D18/100)</f>
        <v>0</v>
      </c>
      <c r="E22" s="241">
        <f>(B22/(Efnainnihald!B18/100))*(Efnainnihald!E18/100)</f>
        <v>0</v>
      </c>
      <c r="F22" s="241">
        <f>(B22/(Efnainnihald!B18/100))*(Efnainnihald!F18/100)</f>
        <v>0</v>
      </c>
      <c r="G22" s="241">
        <f>(B22/(Efnainnihald!B18/100))*(Efnainnihald!G18/100)</f>
        <v>0</v>
      </c>
      <c r="H22" s="241">
        <f>(B22/(Efnainnihald!B18/100))*(Efnainnihald!H18/100)</f>
        <v>0</v>
      </c>
      <c r="I22" s="243">
        <f>(B22/(Efnainnihald!B18/100))*(Efnainnihald!J18/100)</f>
        <v>0</v>
      </c>
      <c r="J22" s="247">
        <f>($G$4/Efnainnihald!B18)*100</f>
        <v>1000</v>
      </c>
      <c r="K22" s="245">
        <f>(J22/1000)*Efnainnihald!K18</f>
        <v>78660</v>
      </c>
    </row>
    <row r="23" spans="1:10" ht="12.75">
      <c r="A23" s="123"/>
      <c r="G23" s="139"/>
      <c r="H23" s="139"/>
      <c r="J23" s="139"/>
    </row>
    <row r="25" ht="12.75">
      <c r="A25" s="13" t="s">
        <v>61</v>
      </c>
    </row>
    <row r="26" ht="12.75">
      <c r="A26" s="13" t="s">
        <v>64</v>
      </c>
    </row>
  </sheetData>
  <sheetProtection password="CC78" sheet="1"/>
  <mergeCells count="2">
    <mergeCell ref="B8:I8"/>
    <mergeCell ref="A1:K1"/>
  </mergeCells>
  <conditionalFormatting sqref="B10:I22">
    <cfRule type="cellIs" priority="10" dxfId="0" operator="equal" stopIfTrue="1">
      <formula>0</formula>
    </cfRule>
  </conditionalFormatting>
  <conditionalFormatting sqref="B13:I13 B15:I15 B17:I17 B19:I19 B21:I22">
    <cfRule type="cellIs" priority="6" dxfId="1" operator="equal" stopIfTrue="1">
      <formula>0</formula>
    </cfRule>
  </conditionalFormatting>
  <printOptions/>
  <pageMargins left="0.3937007874015748" right="0.2755905511811024" top="0.984251968503937" bottom="0.984251968503937" header="0.5118110236220472" footer="0.5118110236220472"/>
  <pageSetup horizontalDpi="600" verticalDpi="600" orientation="landscape" paperSize="9" scale="99" r:id="rId3"/>
  <headerFooter alignWithMargins="0">
    <oddFooter>&amp;R&amp;"Arial,Bold"&amp;11www.bssl.is&amp;10
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3.57421875" style="124" customWidth="1"/>
    <col min="2" max="9" width="7.00390625" style="124" customWidth="1"/>
    <col min="10" max="10" width="11.00390625" style="124" customWidth="1"/>
    <col min="11" max="11" width="13.140625" style="124" customWidth="1"/>
    <col min="12" max="16384" width="9.140625" style="124" customWidth="1"/>
  </cols>
  <sheetData>
    <row r="1" spans="1:11" ht="66.75" customHeight="1" thickBot="1">
      <c r="A1" s="418" t="s">
        <v>12</v>
      </c>
      <c r="B1" s="419"/>
      <c r="C1" s="419"/>
      <c r="D1" s="419"/>
      <c r="E1" s="419"/>
      <c r="F1" s="419"/>
      <c r="G1" s="419"/>
      <c r="H1" s="419"/>
      <c r="I1" s="419"/>
      <c r="J1" s="419"/>
      <c r="K1" s="420"/>
    </row>
    <row r="2" spans="1:11" ht="15.75">
      <c r="A2" s="125" t="s">
        <v>25</v>
      </c>
      <c r="K2" s="24" t="str">
        <f>+Efnainnihald!D4</f>
        <v>Uppfært 11. janúar 2018</v>
      </c>
    </row>
    <row r="4" spans="6:9" ht="21" thickBot="1">
      <c r="F4" s="126" t="s">
        <v>10</v>
      </c>
      <c r="G4" s="127">
        <v>120</v>
      </c>
      <c r="H4" s="128"/>
      <c r="I4" s="129" t="s">
        <v>9</v>
      </c>
    </row>
    <row r="5" ht="21" thickTop="1">
      <c r="F5" s="126"/>
    </row>
    <row r="6" ht="12.75"/>
    <row r="7" spans="1:9" ht="30.75" customHeight="1" thickBot="1">
      <c r="A7" s="130"/>
      <c r="B7" s="425" t="s">
        <v>23</v>
      </c>
      <c r="C7" s="425"/>
      <c r="D7" s="425"/>
      <c r="E7" s="425"/>
      <c r="F7" s="425"/>
      <c r="G7" s="425"/>
      <c r="H7" s="425"/>
      <c r="I7" s="425"/>
    </row>
    <row r="8" spans="1:17" ht="54.75" customHeight="1" thickBot="1">
      <c r="A8" s="131" t="s">
        <v>3</v>
      </c>
      <c r="B8" s="132" t="s">
        <v>0</v>
      </c>
      <c r="C8" s="133" t="s">
        <v>1</v>
      </c>
      <c r="D8" s="133" t="s">
        <v>2</v>
      </c>
      <c r="E8" s="133" t="s">
        <v>4</v>
      </c>
      <c r="F8" s="133" t="s">
        <v>5</v>
      </c>
      <c r="G8" s="133" t="s">
        <v>6</v>
      </c>
      <c r="H8" s="133" t="s">
        <v>7</v>
      </c>
      <c r="I8" s="133" t="s">
        <v>8</v>
      </c>
      <c r="J8" s="134" t="s">
        <v>24</v>
      </c>
      <c r="K8" s="135" t="s">
        <v>42</v>
      </c>
      <c r="M8" s="185"/>
      <c r="N8" s="185"/>
      <c r="O8" s="185"/>
      <c r="P8" s="185"/>
      <c r="Q8" s="186"/>
    </row>
    <row r="9" spans="1:17" ht="15.75" customHeight="1">
      <c r="A9" s="262" t="str">
        <f>+Efnainnihald!A25</f>
        <v>Kraftur 15+Ca</v>
      </c>
      <c r="B9" s="276">
        <f aca="true" t="shared" si="0" ref="B9:B25">$G$4</f>
        <v>120</v>
      </c>
      <c r="C9" s="277">
        <f>(B9/(Efnainnihald!B25/100))*(Efnainnihald!C25/100)</f>
        <v>0</v>
      </c>
      <c r="D9" s="277">
        <f>(B9/(Efnainnihald!B25/100))*(Efnainnihald!D25/100)</f>
        <v>0</v>
      </c>
      <c r="E9" s="277">
        <f>(B9/(Efnainnihald!B25/100))*(Efnainnihald!E25/100)</f>
        <v>157.93548387096774</v>
      </c>
      <c r="F9" s="277">
        <f>(B9/(Efnainnihald!B25/100))*(Efnainnihald!F25/100)</f>
        <v>0</v>
      </c>
      <c r="G9" s="277">
        <f>(B9/(Efnainnihald!B25/100))*(Efnainnihald!G25/100)</f>
        <v>0</v>
      </c>
      <c r="H9" s="277">
        <f>(B9/(Efnainnihald!B25/100))*(Efnainnihald!H25/100)</f>
        <v>0</v>
      </c>
      <c r="I9" s="278">
        <f>(B9/(Efnainnihald!B25/100))*(Efnainnihald!J25/100)</f>
        <v>0</v>
      </c>
      <c r="J9" s="279">
        <f>($G$4/Efnainnihald!B25)*100</f>
        <v>774.1935483870968</v>
      </c>
      <c r="K9" s="280">
        <f>(J9/1000)*Efnainnihald!K25</f>
        <v>34846.45161290323</v>
      </c>
      <c r="M9" s="185"/>
      <c r="N9" s="185"/>
      <c r="O9" s="185"/>
      <c r="P9" s="185"/>
      <c r="Q9" s="186"/>
    </row>
    <row r="10" spans="1:17" ht="15.75">
      <c r="A10" s="106" t="str">
        <f>+Efnainnihald!A26</f>
        <v>Kraftur 27 + Mg + Ca</v>
      </c>
      <c r="B10" s="60">
        <f t="shared" si="0"/>
        <v>120</v>
      </c>
      <c r="C10" s="54">
        <f>(B10/(Efnainnihald!B26/100))*(Efnainnihald!C26/100)</f>
        <v>0</v>
      </c>
      <c r="D10" s="54">
        <f>(B10/(Efnainnihald!B26/100))*(Efnainnihald!D26/100)</f>
        <v>0</v>
      </c>
      <c r="E10" s="54">
        <f>(B10/(Efnainnihald!B26/100))*(Efnainnihald!E26/100)</f>
        <v>19.111111111111107</v>
      </c>
      <c r="F10" s="54">
        <f>(B10/(Efnainnihald!B26/100))*(Efnainnihald!F26/100)</f>
        <v>10.666666666666666</v>
      </c>
      <c r="G10" s="54">
        <f>(B10/(Efnainnihald!B26/100))*(Efnainnihald!G26/100)</f>
        <v>0</v>
      </c>
      <c r="H10" s="54">
        <f>(B10/(Efnainnihald!B26/100))*(Efnainnihald!H26/100)</f>
        <v>0</v>
      </c>
      <c r="I10" s="55">
        <f>(B10/(Efnainnihald!B26/100))*(Efnainnihald!J26/100)</f>
        <v>0</v>
      </c>
      <c r="J10" s="330">
        <f>($G$4/Efnainnihald!B26)*100</f>
        <v>444.44444444444446</v>
      </c>
      <c r="K10" s="331">
        <f>(J10/1000)*Efnainnihald!K26</f>
        <v>21240</v>
      </c>
      <c r="M10" s="187"/>
      <c r="N10" s="185"/>
      <c r="O10" s="185"/>
      <c r="P10" s="185"/>
      <c r="Q10" s="186"/>
    </row>
    <row r="11" spans="1:17" ht="15.75">
      <c r="A11" s="262" t="str">
        <f>+Efnainnihald!A27</f>
        <v>Kraftur 34 + Se</v>
      </c>
      <c r="B11" s="92">
        <f t="shared" si="0"/>
        <v>120</v>
      </c>
      <c r="C11" s="260">
        <f>(B11/(Efnainnihald!B27/100))*(Efnainnihald!C27/100)</f>
        <v>0</v>
      </c>
      <c r="D11" s="93">
        <f>(B11/(Efnainnihald!B27/100))*(Efnainnihald!D27/100)</f>
        <v>0</v>
      </c>
      <c r="E11" s="93">
        <f>(B11/(Efnainnihald!B27/100))*(Efnainnihald!E27/100)</f>
        <v>0</v>
      </c>
      <c r="F11" s="93">
        <f>(B11/(Efnainnihald!B27/100))*(Efnainnihald!F27/100)</f>
        <v>0</v>
      </c>
      <c r="G11" s="93">
        <f>(B11/(Efnainnihald!B27/100))*(Efnainnihald!G27/100)</f>
        <v>0</v>
      </c>
      <c r="H11" s="93">
        <f>(B11/(Efnainnihald!B27/100))*(Efnainnihald!H27/100)</f>
        <v>0</v>
      </c>
      <c r="I11" s="208">
        <f>(B11/(Efnainnihald!B27/100))*(Efnainnihald!J27/100)</f>
        <v>0.0052325581395348845</v>
      </c>
      <c r="J11" s="175">
        <f>($G$4/Efnainnihald!B27)*100</f>
        <v>348.83720930232556</v>
      </c>
      <c r="K11" s="176">
        <f>(J11/1000)*Efnainnihald!K27</f>
        <v>18094.186046511626</v>
      </c>
      <c r="M11" s="187"/>
      <c r="N11" s="185"/>
      <c r="O11" s="185"/>
      <c r="P11" s="185"/>
      <c r="Q11" s="186"/>
    </row>
    <row r="12" spans="1:17" ht="15.75">
      <c r="A12" s="106" t="str">
        <f>+Efnainnihald!A28</f>
        <v>Völlur 23-5 +Mg+S+Ca+Se</v>
      </c>
      <c r="B12" s="60">
        <f t="shared" si="0"/>
        <v>120</v>
      </c>
      <c r="C12" s="54">
        <f>(B12/(Efnainnihald!B28/100))*(Efnainnihald!C28/100)</f>
        <v>10.526315789473683</v>
      </c>
      <c r="D12" s="54">
        <f>(B12/(Efnainnihald!B28/100))*(Efnainnihald!D28/100)</f>
        <v>0</v>
      </c>
      <c r="E12" s="54">
        <f>(B12/(Efnainnihald!B28/100))*(Efnainnihald!E28/100)</f>
        <v>19.473684210526315</v>
      </c>
      <c r="F12" s="54">
        <f>(B12/(Efnainnihald!B28/100))*(Efnainnihald!F28/100)</f>
        <v>10.526315789473683</v>
      </c>
      <c r="G12" s="54">
        <f>(B12/(Efnainnihald!B28/100))*(Efnainnihald!G28/100)</f>
        <v>24.210526315789473</v>
      </c>
      <c r="H12" s="54">
        <f>(B12/(Efnainnihald!B28/100))*(Efnainnihald!H28/100)</f>
        <v>0</v>
      </c>
      <c r="I12" s="55">
        <f>(B12/(Efnainnihald!B28/100))*(Efnainnihald!J28/100)</f>
        <v>0.007894736842105263</v>
      </c>
      <c r="J12" s="330">
        <f>($G$4/Efnainnihald!B28)*100</f>
        <v>526.3157894736842</v>
      </c>
      <c r="K12" s="331">
        <f>(J12/1000)*Efnainnihald!K28</f>
        <v>28689.473684210523</v>
      </c>
      <c r="M12" s="187"/>
      <c r="N12" s="185"/>
      <c r="O12" s="185"/>
      <c r="P12" s="185"/>
      <c r="Q12" s="186"/>
    </row>
    <row r="13" spans="1:17" ht="15.75">
      <c r="A13" s="262" t="str">
        <f>+Efnainnihald!A29</f>
        <v>Völlur 26-5+S+Ca+Se+Mg</v>
      </c>
      <c r="B13" s="92">
        <f t="shared" si="0"/>
        <v>120</v>
      </c>
      <c r="C13" s="260">
        <f>(B13/(Efnainnihald!B29/100))*(Efnainnihald!C29/100)</f>
        <v>10.272373540856032</v>
      </c>
      <c r="D13" s="93">
        <f>(B13/(Efnainnihald!B29/100))*(Efnainnihald!D29/100)</f>
        <v>0</v>
      </c>
      <c r="E13" s="93">
        <f>(B13/(Efnainnihald!B29/100))*(Efnainnihald!E29/100)</f>
        <v>10.272373540856032</v>
      </c>
      <c r="F13" s="93">
        <f>(B13/(Efnainnihald!B29/100))*(Efnainnihald!F29/100)</f>
        <v>9.33852140077821</v>
      </c>
      <c r="G13" s="93">
        <f>(B13/(Efnainnihald!B29/100))*(Efnainnihald!G29/100)</f>
        <v>11.673151750972764</v>
      </c>
      <c r="H13" s="93">
        <f>(B13/(Efnainnihald!B29/100))*(Efnainnihald!H29/100)</f>
        <v>0</v>
      </c>
      <c r="I13" s="208">
        <f>(B13/(Efnainnihald!B29/100))*(Efnainnihald!J29/100)</f>
        <v>0.007003891050583658</v>
      </c>
      <c r="J13" s="175">
        <f>($G$4/Efnainnihald!B29)*100</f>
        <v>466.92607003891055</v>
      </c>
      <c r="K13" s="176">
        <f>(J13/1000)*Efnainnihald!K29</f>
        <v>26236.575875486385</v>
      </c>
      <c r="M13" s="187"/>
      <c r="N13" s="185"/>
      <c r="O13" s="185"/>
      <c r="P13" s="185"/>
      <c r="Q13" s="186"/>
    </row>
    <row r="14" spans="1:17" ht="15.75">
      <c r="A14" s="106" t="str">
        <f>+Efnainnihald!A30</f>
        <v>Völlur 27-12 +S</v>
      </c>
      <c r="B14" s="148">
        <f t="shared" si="0"/>
        <v>120</v>
      </c>
      <c r="C14" s="54">
        <f>(B14/(Efnainnihald!B30/100))*(Efnainnihald!C30/100)</f>
        <v>23.458646616541355</v>
      </c>
      <c r="D14" s="54">
        <f>(B14/(Efnainnihald!B30/100))*(Efnainnihald!D30/100)</f>
        <v>0</v>
      </c>
      <c r="E14" s="54">
        <f>(B14/(Efnainnihald!B30/100))*(Efnainnihald!E30/100)</f>
        <v>0</v>
      </c>
      <c r="F14" s="54">
        <f>(B14/(Efnainnihald!B30/100))*(Efnainnihald!F30/100)</f>
        <v>0</v>
      </c>
      <c r="G14" s="54">
        <f>(B14/(Efnainnihald!B30/100))*(Efnainnihald!G30/100)</f>
        <v>14.436090225563909</v>
      </c>
      <c r="H14" s="54">
        <f>(B14/(Efnainnihald!B30/100))*(Efnainnihald!H30/100)</f>
        <v>0</v>
      </c>
      <c r="I14" s="55">
        <f>(B14/(Efnainnihald!B30/100))*(Efnainnihald!J30/100)</f>
        <v>0</v>
      </c>
      <c r="J14" s="330">
        <f>($G$4/Efnainnihald!B30)*100</f>
        <v>451.1278195488722</v>
      </c>
      <c r="K14" s="331">
        <f>(J14/1000)*Efnainnihald!K30</f>
        <v>26774.436090225565</v>
      </c>
      <c r="M14" s="187"/>
      <c r="N14" s="185"/>
      <c r="O14" s="185"/>
      <c r="P14" s="185"/>
      <c r="Q14" s="186"/>
    </row>
    <row r="15" spans="1:17" ht="15.75">
      <c r="A15" s="262" t="str">
        <f>+Efnainnihald!A31</f>
        <v>Völlur 30-5 +S+Se</v>
      </c>
      <c r="B15" s="92">
        <f t="shared" si="0"/>
        <v>120</v>
      </c>
      <c r="C15" s="260">
        <f>(B15/(Efnainnihald!B31/100))*(Efnainnihald!C31/100)</f>
        <v>8.712871287128714</v>
      </c>
      <c r="D15" s="93">
        <f>(B15/(Efnainnihald!B31/100))*(Efnainnihald!D31/100)</f>
        <v>0</v>
      </c>
      <c r="E15" s="93">
        <f>(B15/(Efnainnihald!B31/100))*(Efnainnihald!E31/100)</f>
        <v>0</v>
      </c>
      <c r="F15" s="93">
        <f>(B15/(Efnainnihald!B31/100))*(Efnainnihald!F31/100)</f>
        <v>0</v>
      </c>
      <c r="G15" s="93">
        <f>(B15/(Efnainnihald!B31/100))*(Efnainnihald!G31/100)</f>
        <v>9.108910891089108</v>
      </c>
      <c r="H15" s="93">
        <f>(B15/(Efnainnihald!B31/100))*(Efnainnihald!H31/100)</f>
        <v>0</v>
      </c>
      <c r="I15" s="208">
        <f>(B15/(Efnainnihald!B31/100))*(Efnainnihald!J31/100)</f>
        <v>0.005940594059405941</v>
      </c>
      <c r="J15" s="175">
        <f>($G$4/Efnainnihald!B31)*100</f>
        <v>396.03960396039605</v>
      </c>
      <c r="K15" s="176">
        <f>(J15/1000)*Efnainnihald!K31</f>
        <v>21774.257425742577</v>
      </c>
      <c r="M15" s="187"/>
      <c r="N15" s="185"/>
      <c r="O15" s="185"/>
      <c r="P15" s="185"/>
      <c r="Q15" s="186"/>
    </row>
    <row r="16" spans="1:17" ht="15.75">
      <c r="A16" s="106" t="str">
        <f>+Efnainnihald!A32</f>
        <v>Völlur 17-15-15 +Mg+S</v>
      </c>
      <c r="B16" s="148">
        <f t="shared" si="0"/>
        <v>120</v>
      </c>
      <c r="C16" s="54">
        <f>(B16/(Efnainnihald!B32/100))*(Efnainnihald!C32/100)</f>
        <v>46.744186046511636</v>
      </c>
      <c r="D16" s="54">
        <f>(B16/(Efnainnihald!B32/100))*(Efnainnihald!D32/100)</f>
        <v>85.11627906976744</v>
      </c>
      <c r="E16" s="54">
        <f>(B16/(Efnainnihald!B32/100))*(Efnainnihald!E32/100)</f>
        <v>0</v>
      </c>
      <c r="F16" s="54">
        <f>(B16/(Efnainnihald!B32/100))*(Efnainnihald!F32/100)</f>
        <v>0.6976744186046513</v>
      </c>
      <c r="G16" s="54">
        <f>(B16/(Efnainnihald!B32/100))*(Efnainnihald!G32/100)</f>
        <v>6.9767441860465125</v>
      </c>
      <c r="H16" s="54">
        <f>(B16/(Efnainnihald!B32/100))*(Efnainnihald!H32/100)</f>
        <v>0</v>
      </c>
      <c r="I16" s="55">
        <f>(B16/(Efnainnihald!B32/100))*(Efnainnihald!J32/100)</f>
        <v>0</v>
      </c>
      <c r="J16" s="330">
        <f>($G$4/Efnainnihald!B32)*100</f>
        <v>697.6744186046511</v>
      </c>
      <c r="K16" s="331">
        <f>(J16/1000)*Efnainnihald!K32</f>
        <v>38713.953488372084</v>
      </c>
      <c r="M16" s="187"/>
      <c r="N16" s="185"/>
      <c r="O16" s="185"/>
      <c r="P16" s="185"/>
      <c r="Q16" s="186"/>
    </row>
    <row r="17" spans="1:17" ht="15.75">
      <c r="A17" s="262" t="str">
        <f>+Efnainnihald!A33</f>
        <v>Völlur 20-9-9 +S+Ca+Se+Mg</v>
      </c>
      <c r="B17" s="92">
        <f t="shared" si="0"/>
        <v>120</v>
      </c>
      <c r="C17" s="260">
        <f>(B17/(Efnainnihald!B33/100))*(Efnainnihald!C33/100)</f>
        <v>23.030303030303028</v>
      </c>
      <c r="D17" s="93">
        <f>(B17/(Efnainnihald!B33/100))*(Efnainnihald!D33/100)</f>
        <v>43.63636363636364</v>
      </c>
      <c r="E17" s="93">
        <f>(B17/(Efnainnihald!B33/100))*(Efnainnihald!E33/100)</f>
        <v>22.424242424242426</v>
      </c>
      <c r="F17" s="93">
        <f>(B17/(Efnainnihald!B33/100))*(Efnainnihald!F33/100)</f>
        <v>1.8181818181818181</v>
      </c>
      <c r="G17" s="93">
        <f>(B17/(Efnainnihald!B33/100))*(Efnainnihald!G33/100)</f>
        <v>12.121212121212121</v>
      </c>
      <c r="H17" s="93">
        <f>(B17/(Efnainnihald!B33/100))*(Efnainnihald!H33/100)</f>
        <v>0</v>
      </c>
      <c r="I17" s="208">
        <f>(B17/(Efnainnihald!B33/100))*(Efnainnihald!J33/100)</f>
        <v>0.00909090909090909</v>
      </c>
      <c r="J17" s="175">
        <f>($G$4/Efnainnihald!B33)*100</f>
        <v>606.060606060606</v>
      </c>
      <c r="K17" s="176">
        <f>(J17/1000)*Efnainnihald!K33</f>
        <v>33999.99999999999</v>
      </c>
      <c r="M17" s="187"/>
      <c r="N17" s="185"/>
      <c r="O17" s="185"/>
      <c r="P17" s="185"/>
      <c r="Q17" s="186"/>
    </row>
    <row r="18" spans="1:17" ht="15.75">
      <c r="A18" s="106" t="str">
        <f>+Efnainnihald!A34</f>
        <v>Völlur 20-12-8 ´Ca+S+Se</v>
      </c>
      <c r="B18" s="148">
        <f t="shared" si="0"/>
        <v>120</v>
      </c>
      <c r="C18" s="297">
        <f>(B18/(Efnainnihald!B34/100))*(Efnainnihald!C34/100)</f>
        <v>32.400000000000006</v>
      </c>
      <c r="D18" s="149">
        <f>(B18/(Efnainnihald!B34/100))*(Efnainnihald!D34/100)</f>
        <v>38.4</v>
      </c>
      <c r="E18" s="149">
        <f>(B18/(Efnainnihald!B34/100))*(Efnainnihald!E34/100)</f>
        <v>13.200000000000001</v>
      </c>
      <c r="F18" s="149">
        <f>(B18/(Efnainnihald!B34/100))*(Efnainnihald!F34/100)</f>
        <v>0</v>
      </c>
      <c r="G18" s="149">
        <f>(B18/(Efnainnihald!B34/100))*(Efnainnihald!G34/100)</f>
        <v>13.200000000000001</v>
      </c>
      <c r="H18" s="149">
        <f>(B18/(Efnainnihald!B34/100))*(Efnainnihald!H34/100)</f>
        <v>0</v>
      </c>
      <c r="I18" s="150">
        <f>(B18/(Efnainnihald!B34/100))*(Efnainnihald!J34/100)</f>
        <v>0.009000000000000001</v>
      </c>
      <c r="J18" s="332">
        <f>($G$4/Efnainnihald!B34)*100</f>
        <v>600</v>
      </c>
      <c r="K18" s="333">
        <f>(J18/1000)*Efnainnihald!K34</f>
        <v>33852</v>
      </c>
      <c r="M18" s="187"/>
      <c r="N18" s="185"/>
      <c r="O18" s="185"/>
      <c r="P18" s="185"/>
      <c r="Q18" s="186"/>
    </row>
    <row r="19" spans="1:17" ht="15.75">
      <c r="A19" s="262" t="str">
        <f>+Efnainnihald!A35</f>
        <v>Völlur 22-10-10 +S+Mg</v>
      </c>
      <c r="B19" s="92">
        <f t="shared" si="0"/>
        <v>120</v>
      </c>
      <c r="C19" s="275">
        <f>(B19/(Efnainnihald!B35/100))*(Efnainnihald!C35/100)</f>
        <v>23.6697247706422</v>
      </c>
      <c r="D19" s="275">
        <f>(B19/(Efnainnihald!B35/100))*(Efnainnihald!D35/100)</f>
        <v>44.587155963302756</v>
      </c>
      <c r="E19" s="275">
        <f>(B19/(Efnainnihald!B35/100))*(Efnainnihald!E35/100)</f>
        <v>0</v>
      </c>
      <c r="F19" s="275">
        <f>(B19/(Efnainnihald!B35/100))*(Efnainnihald!F35/100)</f>
        <v>1.651376146788991</v>
      </c>
      <c r="G19" s="275">
        <f>(B19/(Efnainnihald!B35/100))*(Efnainnihald!G35/100)</f>
        <v>12.110091743119268</v>
      </c>
      <c r="H19" s="275">
        <f>(B19/(Efnainnihald!B35/100))*(Efnainnihald!H35/100)</f>
        <v>0</v>
      </c>
      <c r="I19" s="325">
        <f>(B19/(Efnainnihald!B35/100))*(Efnainnihald!J35/100)</f>
        <v>0</v>
      </c>
      <c r="J19" s="328">
        <f>($G$4/Efnainnihald!B35)*100</f>
        <v>550.4587155963303</v>
      </c>
      <c r="K19" s="329">
        <f>(J19/1000)*Efnainnihald!K35</f>
        <v>30561.467889908257</v>
      </c>
      <c r="M19" s="187"/>
      <c r="N19" s="185"/>
      <c r="O19" s="185"/>
      <c r="P19" s="185"/>
      <c r="Q19" s="186"/>
    </row>
    <row r="20" spans="1:17" ht="15.75">
      <c r="A20" s="106" t="str">
        <f>+Efnainnihald!A36</f>
        <v>Völlur 22-8-8 +Mg+S+Se</v>
      </c>
      <c r="B20" s="148">
        <f t="shared" si="0"/>
        <v>120</v>
      </c>
      <c r="C20" s="297">
        <f>(B20/(Efnainnihald!B36/100))*(Efnainnihald!C36/100)</f>
        <v>18.976744186046513</v>
      </c>
      <c r="D20" s="149">
        <f>(B20/(Efnainnihald!B36/100))*(Efnainnihald!D36/100)</f>
        <v>36.83720930232558</v>
      </c>
      <c r="E20" s="149">
        <f>(B20/(Efnainnihald!B36/100))*(Efnainnihald!E36/100)</f>
        <v>0</v>
      </c>
      <c r="F20" s="149">
        <f>(B20/(Efnainnihald!B36/100))*(Efnainnihald!F36/100)</f>
        <v>10.604651162790697</v>
      </c>
      <c r="G20" s="149">
        <f>(B20/(Efnainnihald!B36/100))*(Efnainnihald!G36/100)</f>
        <v>11.720930232558139</v>
      </c>
      <c r="H20" s="149">
        <f>(B20/(Efnainnihald!B36/100))*(Efnainnihald!H36/100)</f>
        <v>0</v>
      </c>
      <c r="I20" s="150">
        <f>(B20/(Efnainnihald!B36/100))*(Efnainnihald!J36/100)</f>
        <v>0.008372093023255815</v>
      </c>
      <c r="J20" s="332">
        <f>($G$4/Efnainnihald!B36)*100</f>
        <v>558.1395348837209</v>
      </c>
      <c r="K20" s="333">
        <f>(J20/1000)*Efnainnihald!K36</f>
        <v>31021.39534883721</v>
      </c>
      <c r="M20" s="187"/>
      <c r="N20" s="185"/>
      <c r="O20" s="185"/>
      <c r="P20" s="185"/>
      <c r="Q20" s="186"/>
    </row>
    <row r="21" spans="1:17" ht="15.75">
      <c r="A21" s="262" t="str">
        <f>+Efnainnihald!A37</f>
        <v>Völlur 23-4-4 +Mg+S+Ca+Se</v>
      </c>
      <c r="B21" s="92">
        <f t="shared" si="0"/>
        <v>120</v>
      </c>
      <c r="C21" s="275">
        <f>(B21/(Efnainnihald!B37/100))*(Efnainnihald!C37/100)</f>
        <v>9.391304347826088</v>
      </c>
      <c r="D21" s="275">
        <f>(B21/(Efnainnihald!B37/100))*(Efnainnihald!D37/100)</f>
        <v>17.73913043478261</v>
      </c>
      <c r="E21" s="275">
        <f>(B21/(Efnainnihald!B37/100))*(Efnainnihald!E37/100)</f>
        <v>19.30434782608696</v>
      </c>
      <c r="F21" s="275">
        <f>(B21/(Efnainnihald!B37/100))*(Efnainnihald!F37/100)</f>
        <v>8.347826086956522</v>
      </c>
      <c r="G21" s="275">
        <f>(B21/(Efnainnihald!B37/100))*(Efnainnihald!G37/100)</f>
        <v>9.91304347826087</v>
      </c>
      <c r="H21" s="275">
        <f>(B21/(Efnainnihald!B37/100))*(Efnainnihald!H37/100)</f>
        <v>0</v>
      </c>
      <c r="I21" s="325">
        <f>(B21/(Efnainnihald!B37/100))*(Efnainnihald!J37/100)</f>
        <v>0.00782608695652174</v>
      </c>
      <c r="J21" s="328">
        <f>($G$4/Efnainnihald!B37)*100</f>
        <v>521.7391304347826</v>
      </c>
      <c r="K21" s="329">
        <f>(J21/1000)*Efnainnihald!K37</f>
        <v>28398.260869565216</v>
      </c>
      <c r="M21" s="187"/>
      <c r="N21" s="185"/>
      <c r="O21" s="185"/>
      <c r="P21" s="185"/>
      <c r="Q21" s="186"/>
    </row>
    <row r="22" spans="1:17" ht="15.75">
      <c r="A22" s="106" t="str">
        <f>+Efnainnihald!A38</f>
        <v>Völlur 22-7-12 +S+Se+Mg</v>
      </c>
      <c r="B22" s="148">
        <f t="shared" si="0"/>
        <v>120</v>
      </c>
      <c r="C22" s="297">
        <f>(B22/(Efnainnihald!B38/100))*(Efnainnihald!C38/100)</f>
        <v>15.818181818181818</v>
      </c>
      <c r="D22" s="149">
        <f>(B22/(Efnainnihald!B38/100))*(Efnainnihald!D38/100)</f>
        <v>53.45454545454546</v>
      </c>
      <c r="E22" s="149">
        <f>(B22/(Efnainnihald!B38/100))*(Efnainnihald!E38/100)</f>
        <v>0</v>
      </c>
      <c r="F22" s="149">
        <f>(B22/(Efnainnihald!B38/100))*(Efnainnihald!F38/100)</f>
        <v>3.818181818181818</v>
      </c>
      <c r="G22" s="149">
        <f>(B22/(Efnainnihald!B38/100))*(Efnainnihald!G38/100)</f>
        <v>10.90909090909091</v>
      </c>
      <c r="H22" s="149">
        <f>(B22/(Efnainnihald!B38/100))*(Efnainnihald!H38/100)</f>
        <v>0</v>
      </c>
      <c r="I22" s="150">
        <f>(B22/(Efnainnihald!B38/100))*(Efnainnihald!J38/100)</f>
        <v>0.008181818181818182</v>
      </c>
      <c r="J22" s="332">
        <f>($G$4/Efnainnihald!B38)*100</f>
        <v>545.4545454545454</v>
      </c>
      <c r="K22" s="333">
        <f>(J22/1000)*Efnainnihald!K38</f>
        <v>31118.181818181816</v>
      </c>
      <c r="M22" s="187"/>
      <c r="N22" s="185"/>
      <c r="O22" s="185"/>
      <c r="P22" s="185"/>
      <c r="Q22" s="186"/>
    </row>
    <row r="23" spans="1:17" ht="15.75">
      <c r="A23" s="262" t="str">
        <f>+Efnainnihald!A39</f>
        <v>Völlur 26-6-6 +S+Mg</v>
      </c>
      <c r="B23" s="177">
        <f t="shared" si="0"/>
        <v>120</v>
      </c>
      <c r="C23" s="275">
        <f>(B23/(Efnainnihald!B39/100))*(Efnainnihald!C39/100)</f>
        <v>12.000000000000002</v>
      </c>
      <c r="D23" s="275">
        <f>(B23/(Efnainnihald!B39/100))*(Efnainnihald!D39/100)</f>
        <v>22.615384615384617</v>
      </c>
      <c r="E23" s="275">
        <f>(B23/(Efnainnihald!B39/100))*(Efnainnihald!E39/100)</f>
        <v>0</v>
      </c>
      <c r="F23" s="275">
        <f>(B23/(Efnainnihald!B39/100))*(Efnainnihald!F39/100)</f>
        <v>1.3846153846153846</v>
      </c>
      <c r="G23" s="275">
        <f>(B23/(Efnainnihald!B39/100))*(Efnainnihald!G39/100)</f>
        <v>10.153846153846155</v>
      </c>
      <c r="H23" s="275">
        <f>(B23/(Efnainnihald!B39/100))*(Efnainnihald!H39/100)</f>
        <v>0</v>
      </c>
      <c r="I23" s="325">
        <f>(B23/(Efnainnihald!B39/100))*(Efnainnihald!J39/100)</f>
        <v>0</v>
      </c>
      <c r="J23" s="328">
        <f>($G$4/Efnainnihald!B39)*100</f>
        <v>461.5384615384615</v>
      </c>
      <c r="K23" s="329">
        <f>(J23/1000)*Efnainnihald!K39</f>
        <v>25172.30769230769</v>
      </c>
      <c r="M23" s="187"/>
      <c r="N23" s="185"/>
      <c r="O23" s="185"/>
      <c r="P23" s="185"/>
      <c r="Q23" s="186"/>
    </row>
    <row r="24" spans="1:17" ht="15.75">
      <c r="A24" s="106" t="str">
        <f>+Efnainnihald!A40</f>
        <v>Gardenia 8-9-30+S (25 kg)</v>
      </c>
      <c r="B24" s="148">
        <f t="shared" si="0"/>
        <v>120</v>
      </c>
      <c r="C24" s="297">
        <f>(B24/(Efnainnihald!B40/100))*(Efnainnihald!C40/100)</f>
        <v>60.14742014742015</v>
      </c>
      <c r="D24" s="149">
        <f>(B24/(Efnainnihald!B40/100))*(Efnainnihald!D40/100)</f>
        <v>370.02457002457004</v>
      </c>
      <c r="E24" s="149">
        <f>(B24/(Efnainnihald!B40/100))*(Efnainnihald!E40/100)</f>
        <v>0</v>
      </c>
      <c r="F24" s="149">
        <f>(B24/(Efnainnihald!B40/100))*(Efnainnihald!F40/100)</f>
        <v>30.073710073710075</v>
      </c>
      <c r="G24" s="149">
        <f>(B24/(Efnainnihald!B40/100))*(Efnainnihald!G40/100)</f>
        <v>149.1891891891892</v>
      </c>
      <c r="H24" s="149">
        <f>(B24/(Efnainnihald!B40/100))*(Efnainnihald!H40/100)</f>
        <v>1.3267813267813267</v>
      </c>
      <c r="I24" s="150">
        <f>(B24/(Efnainnihald!B40/100))*(Efnainnihald!J40/100)</f>
        <v>0</v>
      </c>
      <c r="J24" s="332">
        <f>($G$4/Efnainnihald!B40)*100</f>
        <v>1474.201474201474</v>
      </c>
      <c r="K24" s="333">
        <f>(J24/1000)*Efnainnihald!K40</f>
        <v>0</v>
      </c>
      <c r="M24" s="187"/>
      <c r="N24" s="185"/>
      <c r="O24" s="185"/>
      <c r="P24" s="185"/>
      <c r="Q24" s="186"/>
    </row>
    <row r="25" spans="1:17" ht="16.5" thickBot="1">
      <c r="A25" s="336" t="s">
        <v>77</v>
      </c>
      <c r="B25" s="340">
        <f t="shared" si="0"/>
        <v>120</v>
      </c>
      <c r="C25" s="341">
        <f>(B25/(Efnainnihald!B41/100))*(Efnainnihald!C41/100)</f>
        <v>226.99999999999997</v>
      </c>
      <c r="D25" s="341">
        <f>(B25/(Efnainnihald!B41/100))*(Efnainnihald!D41/100)</f>
        <v>0</v>
      </c>
      <c r="E25" s="341">
        <f>(B25/(Efnainnihald!B41/100))*(Efnainnihald!E41/100)</f>
        <v>0</v>
      </c>
      <c r="F25" s="341">
        <f>(B25/(Efnainnihald!B41/100))*(Efnainnihald!F41/100)</f>
        <v>0</v>
      </c>
      <c r="G25" s="341">
        <f>(B25/(Efnainnihald!B41/100))*(Efnainnihald!G41/100)</f>
        <v>27.999999999999996</v>
      </c>
      <c r="H25" s="341">
        <f>(B25/(Efnainnihald!B41/100))*(Efnainnihald!H41/100)</f>
        <v>0</v>
      </c>
      <c r="I25" s="342">
        <f>(B25/(Efnainnihald!B41/100))*(Efnainnihald!J41/100)</f>
        <v>0</v>
      </c>
      <c r="J25" s="345">
        <f>($G$4/Efnainnihald!B41)*100</f>
        <v>1000</v>
      </c>
      <c r="K25" s="346">
        <f>(J25/1000)*Efnainnihald!K41</f>
        <v>0</v>
      </c>
      <c r="M25" s="187"/>
      <c r="N25" s="185"/>
      <c r="O25" s="185"/>
      <c r="P25" s="185"/>
      <c r="Q25" s="186"/>
    </row>
    <row r="26" spans="9:17" ht="12.75">
      <c r="I26" s="211"/>
      <c r="M26" s="185"/>
      <c r="N26" s="185"/>
      <c r="O26" s="185"/>
      <c r="P26" s="185"/>
      <c r="Q26" s="186"/>
    </row>
    <row r="27" spans="13:17" ht="12.75">
      <c r="M27" s="186"/>
      <c r="N27" s="186"/>
      <c r="O27" s="186"/>
      <c r="P27" s="186"/>
      <c r="Q27" s="186"/>
    </row>
  </sheetData>
  <sheetProtection password="CC78" sheet="1"/>
  <mergeCells count="2">
    <mergeCell ref="A1:K1"/>
    <mergeCell ref="B7:I7"/>
  </mergeCells>
  <conditionalFormatting sqref="B9:I25">
    <cfRule type="cellIs" priority="3" dxfId="0" operator="equal" stopIfTrue="1">
      <formula>0</formula>
    </cfRule>
  </conditionalFormatting>
  <conditionalFormatting sqref="B24:B25 B20:B22">
    <cfRule type="cellIs" priority="2" dxfId="1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31"/>
  <sheetViews>
    <sheetView showGridLines="0" zoomScalePageLayoutView="0" workbookViewId="0" topLeftCell="A1">
      <selection activeCell="F10" sqref="F10"/>
    </sheetView>
  </sheetViews>
  <sheetFormatPr defaultColWidth="9.140625" defaultRowHeight="12.75"/>
  <cols>
    <col min="1" max="1" width="31.8515625" style="0" customWidth="1"/>
    <col min="2" max="2" width="9.00390625" style="0" customWidth="1"/>
    <col min="3" max="8" width="7.57421875" style="0" customWidth="1"/>
    <col min="10" max="10" width="10.00390625" style="0" customWidth="1"/>
  </cols>
  <sheetData>
    <row r="1" spans="1:19" ht="63.75" customHeight="1" thickBot="1">
      <c r="A1" s="418" t="s">
        <v>12</v>
      </c>
      <c r="B1" s="419"/>
      <c r="C1" s="419"/>
      <c r="D1" s="419"/>
      <c r="E1" s="419"/>
      <c r="F1" s="419"/>
      <c r="G1" s="419"/>
      <c r="H1" s="419"/>
      <c r="I1" s="419"/>
      <c r="J1" s="420"/>
      <c r="K1" s="21"/>
      <c r="L1" s="21"/>
      <c r="M1" s="8"/>
      <c r="N1" s="8"/>
      <c r="O1" s="8"/>
      <c r="P1" s="8"/>
      <c r="Q1" s="8"/>
      <c r="R1" s="8"/>
      <c r="S1" s="9"/>
    </row>
    <row r="2" spans="1:10" ht="18" customHeight="1">
      <c r="A2" s="3" t="s">
        <v>25</v>
      </c>
      <c r="J2" s="24" t="str">
        <f>+Efnainnihald!D4</f>
        <v>Uppfært 11. janúar 2018</v>
      </c>
    </row>
    <row r="4" spans="6:10" ht="21" thickBot="1">
      <c r="F4" s="4" t="s">
        <v>10</v>
      </c>
      <c r="G4" s="14">
        <v>120</v>
      </c>
      <c r="H4" s="26" t="s">
        <v>26</v>
      </c>
      <c r="I4" s="26"/>
      <c r="J4" s="5"/>
    </row>
    <row r="5" spans="2:9" ht="21" thickTop="1">
      <c r="B5" s="12"/>
      <c r="F5" s="4"/>
      <c r="G5" s="28"/>
      <c r="H5" s="28"/>
      <c r="I5" s="28"/>
    </row>
    <row r="6" spans="2:7" ht="36" customHeight="1" thickBot="1">
      <c r="B6" s="12"/>
      <c r="C6" s="424" t="s">
        <v>23</v>
      </c>
      <c r="D6" s="424"/>
      <c r="E6" s="424"/>
      <c r="F6" s="424"/>
      <c r="G6" s="424"/>
    </row>
    <row r="7" spans="1:10" ht="39">
      <c r="A7" s="78" t="s">
        <v>3</v>
      </c>
      <c r="B7" s="79" t="s">
        <v>0</v>
      </c>
      <c r="C7" s="80" t="s">
        <v>1</v>
      </c>
      <c r="D7" s="80" t="s">
        <v>2</v>
      </c>
      <c r="E7" s="80" t="s">
        <v>4</v>
      </c>
      <c r="F7" s="80" t="s">
        <v>5</v>
      </c>
      <c r="G7" s="80" t="s">
        <v>6</v>
      </c>
      <c r="H7" s="81" t="s">
        <v>8</v>
      </c>
      <c r="I7" s="82" t="s">
        <v>24</v>
      </c>
      <c r="J7" s="83" t="s">
        <v>42</v>
      </c>
    </row>
    <row r="8" spans="1:10" ht="15.75">
      <c r="A8" s="33" t="str">
        <f>+Efnainnihald!A47</f>
        <v>Sprettur 27%N</v>
      </c>
      <c r="B8" s="162">
        <f aca="true" t="shared" si="0" ref="B8:B27">$G$4</f>
        <v>120</v>
      </c>
      <c r="C8" s="161">
        <f>(B8/(Efnainnihald!B47/100))*(Efnainnihald!C47/100)</f>
        <v>0</v>
      </c>
      <c r="D8" s="161">
        <f>(B8/(Efnainnihald!B47/100))*(Efnainnihald!D47/100)</f>
        <v>0</v>
      </c>
      <c r="E8" s="161">
        <f>(B8/(Efnainnihald!B47/100))*(Efnainnihald!E47/100)</f>
        <v>19.111111111111107</v>
      </c>
      <c r="F8" s="161">
        <f>(B8/(Efnainnihald!B47/100))*(Efnainnihald!F47/100)</f>
        <v>8</v>
      </c>
      <c r="G8" s="161">
        <f>(B8/(Efnainnihald!B47/100))*(Efnainnihald!G47/100)</f>
        <v>0</v>
      </c>
      <c r="H8" s="213">
        <f>(B8/(Efnainnihald!B47/100))*(Efnainnihald!J47/100)</f>
        <v>0</v>
      </c>
      <c r="I8" s="151">
        <f>($G$4/Efnainnihald!B47)*100</f>
        <v>444.44444444444446</v>
      </c>
      <c r="J8" s="152">
        <f>(I8/1000)*Efnainnihald!K47</f>
        <v>21866.666666666668</v>
      </c>
    </row>
    <row r="9" spans="1:10" ht="15.75">
      <c r="A9" s="348" t="str">
        <f>+Efnainnihald!A48</f>
        <v>Sprettur 23+S+Sweet grass</v>
      </c>
      <c r="B9" s="163">
        <f t="shared" si="0"/>
        <v>120</v>
      </c>
      <c r="C9" s="143">
        <f>(B9/(Efnainnihald!B48/100))*(Efnainnihald!C48/100)</f>
        <v>0</v>
      </c>
      <c r="D9" s="143">
        <f>(B9/(Efnainnihald!B48/100))*(Efnainnihald!D48/100)</f>
        <v>0</v>
      </c>
      <c r="E9" s="143">
        <f>(B9/(Efnainnihald!B48/100))*(Efnainnihald!E48/100)</f>
        <v>17.73913043478261</v>
      </c>
      <c r="F9" s="143">
        <f>(B9/(Efnainnihald!B48/100))*(Efnainnihald!F48/100)</f>
        <v>7.304347826086956</v>
      </c>
      <c r="G9" s="143">
        <f>(B9/(Efnainnihald!B48/100))*(Efnainnihald!G48/100)</f>
        <v>10.434782608695652</v>
      </c>
      <c r="H9" s="214">
        <f>(B9/(Efnainnihald!B48/100))*(Efnainnihald!J48/100)</f>
        <v>0</v>
      </c>
      <c r="I9" s="66">
        <f>($G$4/Efnainnihald!B48)*100</f>
        <v>521.7391304347826</v>
      </c>
      <c r="J9" s="67">
        <f>(I9/1000)*Efnainnihald!K48</f>
        <v>25669.565217391304</v>
      </c>
    </row>
    <row r="10" spans="1:10" ht="15.75">
      <c r="A10" s="33" t="str">
        <f>+Efnainnihald!A49</f>
        <v>Sprettur 25-5</v>
      </c>
      <c r="B10" s="148">
        <f t="shared" si="0"/>
        <v>120</v>
      </c>
      <c r="C10" s="161">
        <f>(B10/(Efnainnihald!B49/100))*(Efnainnihald!C49/100)</f>
        <v>10.56</v>
      </c>
      <c r="D10" s="161">
        <f>(B10/(Efnainnihald!B49/100))*(Efnainnihald!D49/100)</f>
        <v>0</v>
      </c>
      <c r="E10" s="161">
        <f>(B10/(Efnainnihald!B49/100))*(Efnainnihald!E49/100)</f>
        <v>15.84</v>
      </c>
      <c r="F10" s="161">
        <f>(B10/(Efnainnihald!B49/100))*(Efnainnihald!F49/100)</f>
        <v>6.719999999999999</v>
      </c>
      <c r="G10" s="161">
        <f>(B10/(Efnainnihald!B49/100))*(Efnainnihald!G49/100)</f>
        <v>12</v>
      </c>
      <c r="H10" s="213">
        <f>(B10/(Efnainnihald!B49/100))*(Efnainnihald!J49/100)</f>
        <v>0</v>
      </c>
      <c r="I10" s="151">
        <f>($G$4/Efnainnihald!B49)*100</f>
        <v>480</v>
      </c>
      <c r="J10" s="152">
        <f>(I10/1000)*Efnainnihald!K49</f>
        <v>25680</v>
      </c>
    </row>
    <row r="11" spans="1:10" ht="15.75">
      <c r="A11" s="348" t="str">
        <f>+Efnainnihald!A50</f>
        <v>Sprettur 25-5+Avail+Se</v>
      </c>
      <c r="B11" s="164">
        <f t="shared" si="0"/>
        <v>120</v>
      </c>
      <c r="C11" s="143">
        <f>(B11/(Efnainnihald!B50/100))*(Efnainnihald!C50/100)</f>
        <v>10.56</v>
      </c>
      <c r="D11" s="143">
        <f>(B11/(Efnainnihald!B50/100))*(Efnainnihald!D50/100)</f>
        <v>0</v>
      </c>
      <c r="E11" s="143">
        <f>(B11/(Efnainnihald!B50/100))*(Efnainnihald!E50/100)</f>
        <v>15.84</v>
      </c>
      <c r="F11" s="143">
        <f>(B11/(Efnainnihald!B50/100))*(Efnainnihald!F50/100)</f>
        <v>6.719999999999999</v>
      </c>
      <c r="G11" s="143">
        <f>(B11/(Efnainnihald!B50/100))*(Efnainnihald!G50/100)</f>
        <v>12</v>
      </c>
      <c r="H11" s="214">
        <f>(B11/(Efnainnihald!B50/100))*(Efnainnihald!J50/100)</f>
        <v>0.009600000000000001</v>
      </c>
      <c r="I11" s="66">
        <f>($G$4/Efnainnihald!B50)*100</f>
        <v>480</v>
      </c>
      <c r="J11" s="67">
        <f>(I11/1000)*Efnainnihald!K50</f>
        <v>27264</v>
      </c>
    </row>
    <row r="12" spans="1:10" ht="15.75">
      <c r="A12" s="33" t="str">
        <f>+Efnainnihald!A51</f>
        <v>Sprettur 26-13</v>
      </c>
      <c r="B12" s="84">
        <f t="shared" si="0"/>
        <v>120</v>
      </c>
      <c r="C12" s="161">
        <f>(B12/(Efnainnihald!B51/100))*(Efnainnihald!C51/100)</f>
        <v>26.30769230769231</v>
      </c>
      <c r="D12" s="161">
        <f>(B12/(Efnainnihald!B51/100))*(Efnainnihald!D51/100)</f>
        <v>0</v>
      </c>
      <c r="E12" s="161">
        <f>(B12/(Efnainnihald!B51/100))*(Efnainnihald!E51/100)</f>
        <v>6.000000000000001</v>
      </c>
      <c r="F12" s="161">
        <f>(B12/(Efnainnihald!B51/100))*(Efnainnihald!F51/100)</f>
        <v>2.307692307692308</v>
      </c>
      <c r="G12" s="161">
        <f>(B12/(Efnainnihald!B51/100))*(Efnainnihald!G51/100)</f>
        <v>9.230769230769232</v>
      </c>
      <c r="H12" s="213">
        <f>(B12/(Efnainnihald!B51/100))*(Efnainnihald!J51/100)</f>
        <v>0</v>
      </c>
      <c r="I12" s="151">
        <f>($G$4/Efnainnihald!B51)*100</f>
        <v>461.5384615384615</v>
      </c>
      <c r="J12" s="152">
        <f>(I12/1000)*Efnainnihald!K51</f>
        <v>26953.846153846152</v>
      </c>
    </row>
    <row r="13" spans="1:10" ht="15.75">
      <c r="A13" s="348" t="str">
        <f>+Efnainnihald!A52</f>
        <v>Sprettur 22-7-6</v>
      </c>
      <c r="B13" s="164">
        <f t="shared" si="0"/>
        <v>120</v>
      </c>
      <c r="C13" s="143">
        <f>(B13/(Efnainnihald!B52/100))*(Efnainnihald!C52/100)</f>
        <v>16.90909090909091</v>
      </c>
      <c r="D13" s="143">
        <f>(B13/(Efnainnihald!B52/100))*(Efnainnihald!D52/100)</f>
        <v>27.272727272727277</v>
      </c>
      <c r="E13" s="143">
        <f>(B13/(Efnainnihald!B52/100))*(Efnainnihald!E52/100)</f>
        <v>15.818181818181818</v>
      </c>
      <c r="F13" s="143">
        <f>(B13/(Efnainnihald!B52/100))*(Efnainnihald!F52/100)</f>
        <v>6.545454545454546</v>
      </c>
      <c r="G13" s="143">
        <f>(B13/(Efnainnihald!B52/100))*(Efnainnihald!G52/100)</f>
        <v>13.636363636363638</v>
      </c>
      <c r="H13" s="214">
        <f>(B13/(Efnainnihald!B52/100))*(Efnainnihald!J52/100)</f>
        <v>0</v>
      </c>
      <c r="I13" s="66">
        <f>($G$4/Efnainnihald!B52)*100</f>
        <v>545.4545454545454</v>
      </c>
      <c r="J13" s="67">
        <f>(I13/1000)*Efnainnihald!K52</f>
        <v>30490.90909090909</v>
      </c>
    </row>
    <row r="14" spans="1:10" ht="15.75">
      <c r="A14" s="33" t="str">
        <f>+Efnainnihald!A53</f>
        <v>Sprettur 22-7-6+Se</v>
      </c>
      <c r="B14" s="205">
        <f t="shared" si="0"/>
        <v>120</v>
      </c>
      <c r="C14" s="161">
        <f>(B14/(Efnainnihald!B53/100))*(Efnainnihald!C53/100)</f>
        <v>16.90909090909091</v>
      </c>
      <c r="D14" s="161">
        <f>(B14/(Efnainnihald!B53/100))*(Efnainnihald!D53/100)</f>
        <v>27.272727272727277</v>
      </c>
      <c r="E14" s="161">
        <f>(B14/(Efnainnihald!B53/100))*(Efnainnihald!E53/100)</f>
        <v>15.818181818181818</v>
      </c>
      <c r="F14" s="161">
        <f>(B14/(Efnainnihald!B53/100))*(Efnainnihald!F53/100)</f>
        <v>6.545454545454546</v>
      </c>
      <c r="G14" s="161">
        <f>(B14/(Efnainnihald!B53/100))*(Efnainnihald!G53/100)</f>
        <v>13.636363636363638</v>
      </c>
      <c r="H14" s="213">
        <f>(B14/(Efnainnihald!B53/100))*(Efnainnihald!J53/100)</f>
        <v>0.01090909090909091</v>
      </c>
      <c r="I14" s="151">
        <f>($G$4/Efnainnihald!B53)*100</f>
        <v>545.4545454545454</v>
      </c>
      <c r="J14" s="152">
        <f>(I14/1000)*Efnainnihald!K53</f>
        <v>31636.363636363632</v>
      </c>
    </row>
    <row r="15" spans="1:10" ht="15.75">
      <c r="A15" s="348" t="str">
        <f>+Efnainnihald!A54</f>
        <v>Sprettur 27-6-3+Se</v>
      </c>
      <c r="B15" s="163">
        <f t="shared" si="0"/>
        <v>120</v>
      </c>
      <c r="C15" s="143">
        <f>(B15/(Efnainnihald!B54/100))*(Efnainnihald!C54/100)</f>
        <v>11.555555555555555</v>
      </c>
      <c r="D15" s="143">
        <f>(B15/(Efnainnihald!B54/100))*(Efnainnihald!D54/100)</f>
        <v>11.11111111111111</v>
      </c>
      <c r="E15" s="143">
        <f>(B15/(Efnainnihald!B54/100))*(Efnainnihald!E54/100)</f>
        <v>6.2222222222222205</v>
      </c>
      <c r="F15" s="143">
        <f>(B15/(Efnainnihald!B54/100))*(Efnainnihald!F54/100)</f>
        <v>2.6666666666666665</v>
      </c>
      <c r="G15" s="143">
        <f>(B15/(Efnainnihald!B54/100))*(Efnainnihald!G54/100)</f>
        <v>8.888888888888888</v>
      </c>
      <c r="H15" s="214">
        <f>(B15/(Efnainnihald!B54/100))*(Efnainnihald!J54/100)</f>
        <v>0.008888888888888889</v>
      </c>
      <c r="I15" s="66">
        <f>($G$4/Efnainnihald!B54)*100</f>
        <v>444.44444444444446</v>
      </c>
      <c r="J15" s="67">
        <f>(I15/1000)*Efnainnihald!K54</f>
        <v>26177.77777777778</v>
      </c>
    </row>
    <row r="16" spans="1:10" ht="15.75">
      <c r="A16" s="33" t="str">
        <f>+Efnainnihald!A55</f>
        <v>Sprettur 20-5-13+Avail+Se</v>
      </c>
      <c r="B16" s="205">
        <f t="shared" si="0"/>
        <v>120</v>
      </c>
      <c r="C16" s="161">
        <f>(B16/(Efnainnihald!B55/100))*(Efnainnihald!C55/100)</f>
        <v>13.200000000000001</v>
      </c>
      <c r="D16" s="161">
        <f>(B16/(Efnainnihald!B55/100))*(Efnainnihald!D55/100)</f>
        <v>66</v>
      </c>
      <c r="E16" s="161">
        <f>(B16/(Efnainnihald!B55/100))*(Efnainnihald!E55/100)</f>
        <v>14.4</v>
      </c>
      <c r="F16" s="161">
        <f>(B16/(Efnainnihald!B55/100))*(Efnainnihald!F55/100)</f>
        <v>6</v>
      </c>
      <c r="G16" s="161">
        <f>(B16/(Efnainnihald!B55/100))*(Efnainnihald!G55/100)</f>
        <v>15</v>
      </c>
      <c r="H16" s="213">
        <f>(B16/(Efnainnihald!B55/100))*(Efnainnihald!J55/100)</f>
        <v>0.012</v>
      </c>
      <c r="I16" s="151">
        <f>($G$4/Efnainnihald!B55)*100</f>
        <v>600</v>
      </c>
      <c r="J16" s="152">
        <f>(I16/1000)*Efnainnihald!K55</f>
        <v>35550</v>
      </c>
    </row>
    <row r="17" spans="1:10" ht="15.75">
      <c r="A17" s="348" t="str">
        <f>+Efnainnihald!A56</f>
        <v>Sprettur 20-10-10</v>
      </c>
      <c r="B17" s="164">
        <f t="shared" si="0"/>
        <v>120</v>
      </c>
      <c r="C17" s="143">
        <f>(B17/(Efnainnihald!B56/100))*(Efnainnihald!C56/100)</f>
        <v>26.400000000000002</v>
      </c>
      <c r="D17" s="143">
        <f>(B17/(Efnainnihald!B56/100))*(Efnainnihald!D56/100)</f>
        <v>49.800000000000004</v>
      </c>
      <c r="E17" s="143">
        <f>(B17/(Efnainnihald!B56/100))*(Efnainnihald!E56/100)</f>
        <v>13.200000000000001</v>
      </c>
      <c r="F17" s="143">
        <f>(B17/(Efnainnihald!B56/100))*(Efnainnihald!F56/100)</f>
        <v>5.4</v>
      </c>
      <c r="G17" s="143">
        <f>(B17/(Efnainnihald!B56/100))*(Efnainnihald!G56/100)</f>
        <v>15</v>
      </c>
      <c r="H17" s="214">
        <f>(B17/(Efnainnihald!B56/100))*(Efnainnihald!J56/100)</f>
        <v>0</v>
      </c>
      <c r="I17" s="66">
        <f>($G$4/Efnainnihald!B56)*100</f>
        <v>600</v>
      </c>
      <c r="J17" s="67">
        <f>(I17/1000)*Efnainnihald!K56</f>
        <v>34230</v>
      </c>
    </row>
    <row r="18" spans="1:10" ht="15.75">
      <c r="A18" s="33" t="str">
        <f>+Efnainnihald!A57</f>
        <v>Sprettur 20-10-10+Se</v>
      </c>
      <c r="B18" s="148">
        <f t="shared" si="0"/>
        <v>120</v>
      </c>
      <c r="C18" s="161">
        <f>(B18/(Efnainnihald!B57/100))*(Efnainnihald!C57/100)</f>
        <v>26.400000000000002</v>
      </c>
      <c r="D18" s="161">
        <f>(B18/(Efnainnihald!B57/100))*(Efnainnihald!D57/100)</f>
        <v>49.800000000000004</v>
      </c>
      <c r="E18" s="161">
        <f>(B18/(Efnainnihald!B57/100))*(Efnainnihald!E57/100)</f>
        <v>13.200000000000001</v>
      </c>
      <c r="F18" s="161">
        <f>(B18/(Efnainnihald!B57/100))*(Efnainnihald!F57/100)</f>
        <v>5.4</v>
      </c>
      <c r="G18" s="161">
        <f>(B18/(Efnainnihald!B57/100))*(Efnainnihald!G57/100)</f>
        <v>15</v>
      </c>
      <c r="H18" s="213">
        <f>(B18/(Efnainnihald!B57/100))*(Efnainnihald!J57/100)</f>
        <v>0.009000000000000001</v>
      </c>
      <c r="I18" s="151">
        <f>($G$4/Efnainnihald!B57)*100</f>
        <v>600</v>
      </c>
      <c r="J18" s="152">
        <f>(I18/1000)*Efnainnihald!K57</f>
        <v>35520</v>
      </c>
    </row>
    <row r="19" spans="1:10" ht="15.75">
      <c r="A19" s="348" t="str">
        <f>+Efnainnihald!A58</f>
        <v>Sprettur 20-12-8+Se</v>
      </c>
      <c r="B19" s="164">
        <f t="shared" si="0"/>
        <v>120</v>
      </c>
      <c r="C19" s="143">
        <f>(B19/(Efnainnihald!B58/100))*(Efnainnihald!C58/100)</f>
        <v>31.200000000000003</v>
      </c>
      <c r="D19" s="143">
        <f>(B19/(Efnainnihald!B58/100))*(Efnainnihald!D58/100)</f>
        <v>39.6</v>
      </c>
      <c r="E19" s="143">
        <f>(B19/(Efnainnihald!B58/100))*(Efnainnihald!E58/100)</f>
        <v>12.600000000000001</v>
      </c>
      <c r="F19" s="143">
        <f>(B19/(Efnainnihald!B58/100))*(Efnainnihald!F58/100)</f>
        <v>5.4</v>
      </c>
      <c r="G19" s="143">
        <f>(B19/(Efnainnihald!B58/100))*(Efnainnihald!G58/100)</f>
        <v>15</v>
      </c>
      <c r="H19" s="214">
        <f>(B19/(Efnainnihald!B58/100))*(Efnainnihald!J58/100)</f>
        <v>0.009000000000000001</v>
      </c>
      <c r="I19" s="66">
        <f>($G$4/Efnainnihald!B58)*100</f>
        <v>600</v>
      </c>
      <c r="J19" s="67">
        <f>(I19/1000)*Efnainnihald!K58</f>
        <v>35940</v>
      </c>
    </row>
    <row r="20" spans="1:10" ht="15.75">
      <c r="A20" s="33" t="str">
        <f>+Efnainnihald!A59</f>
        <v>Sprettur 16-15-12</v>
      </c>
      <c r="B20" s="148">
        <f t="shared" si="0"/>
        <v>120</v>
      </c>
      <c r="C20" s="161">
        <f>(B20/(Efnainnihald!B59/100))*(Efnainnihald!C59/100)</f>
        <v>48.75</v>
      </c>
      <c r="D20" s="161">
        <f>(B20/(Efnainnihald!B59/100))*(Efnainnihald!D59/100)</f>
        <v>75</v>
      </c>
      <c r="E20" s="161">
        <f>(B20/(Efnainnihald!B59/100))*(Efnainnihald!E59/100)</f>
        <v>9.75</v>
      </c>
      <c r="F20" s="161">
        <f>(B20/(Efnainnihald!B59/100))*(Efnainnihald!F59/100)</f>
        <v>3.75</v>
      </c>
      <c r="G20" s="161">
        <f>(B20/(Efnainnihald!B59/100))*(Efnainnihald!G59/100)</f>
        <v>18.75</v>
      </c>
      <c r="H20" s="213">
        <f>(B20/(Efnainnihald!B59/100))*(Efnainnihald!J59/100)</f>
        <v>0</v>
      </c>
      <c r="I20" s="151">
        <f>($G$4/Efnainnihald!B59)*100</f>
        <v>750</v>
      </c>
      <c r="J20" s="152">
        <f>(I20/1000)*Efnainnihald!K59</f>
        <v>46125</v>
      </c>
    </row>
    <row r="21" spans="1:10" ht="15.75">
      <c r="A21" s="348" t="str">
        <f>+Efnainnihald!A60</f>
        <v>Sprettur 12-12-20+Avail+B</v>
      </c>
      <c r="B21" s="65">
        <f t="shared" si="0"/>
        <v>120</v>
      </c>
      <c r="C21" s="143">
        <f>(B21/(Efnainnihald!B60/100))*(Efnainnihald!C60/100)</f>
        <v>52.00000000000001</v>
      </c>
      <c r="D21" s="143">
        <f>(B21/(Efnainnihald!B60/100))*(Efnainnihald!D60/100)</f>
        <v>170</v>
      </c>
      <c r="E21" s="143">
        <f>(B21/(Efnainnihald!B60/100))*(Efnainnihald!E60/100)</f>
        <v>11.000000000000002</v>
      </c>
      <c r="F21" s="143">
        <f>(B21/(Efnainnihald!B60/100))*(Efnainnihald!F60/100)</f>
        <v>6</v>
      </c>
      <c r="G21" s="143">
        <f>(B21/(Efnainnihald!B60/100))*(Efnainnihald!G60/100)</f>
        <v>72.00000000000001</v>
      </c>
      <c r="H21" s="214">
        <f>(B21/(Efnainnihald!B60/100))*(Efnainnihald!J60/100)</f>
        <v>0</v>
      </c>
      <c r="I21" s="66">
        <f>($G$4/Efnainnihald!B60)*100</f>
        <v>1000</v>
      </c>
      <c r="J21" s="67">
        <f>(I21/1000)*Efnainnihald!K60</f>
        <v>72500</v>
      </c>
    </row>
    <row r="22" spans="1:10" ht="15.75">
      <c r="A22" s="33" t="str">
        <f>+Efnainnihald!A61</f>
        <v>Sprettur DAP</v>
      </c>
      <c r="B22" s="148">
        <f t="shared" si="0"/>
        <v>120</v>
      </c>
      <c r="C22" s="161">
        <f>(B22/(Efnainnihald!B61/100))*(Efnainnihald!C61/100)</f>
        <v>133.33333333333334</v>
      </c>
      <c r="D22" s="161">
        <f>(B22/(Efnainnihald!B61/100))*(Efnainnihald!D61/100)</f>
        <v>0</v>
      </c>
      <c r="E22" s="161">
        <f>(B22/(Efnainnihald!B61/100))*(Efnainnihald!E61/100)</f>
        <v>0</v>
      </c>
      <c r="F22" s="161">
        <f>(B22/(Efnainnihald!B61/100))*(Efnainnihald!F61/100)</f>
        <v>0</v>
      </c>
      <c r="G22" s="161">
        <f>(B22/(Efnainnihald!B61/100))*(Efnainnihald!G61/100)</f>
        <v>0</v>
      </c>
      <c r="H22" s="213">
        <f>(B22/(Efnainnihald!B61/100))*(Efnainnihald!J61/100)</f>
        <v>0</v>
      </c>
      <c r="I22" s="151">
        <f>($G$4/Efnainnihald!B61)*100</f>
        <v>666.6666666666667</v>
      </c>
      <c r="J22" s="152">
        <f>(I22/1000)*Efnainnihald!K61</f>
        <v>48600.00000000001</v>
      </c>
    </row>
    <row r="23" spans="1:10" ht="15.75">
      <c r="A23" s="348" t="str">
        <f>+Efnainnihald!A62</f>
        <v>OEN áburður 42+S+Se</v>
      </c>
      <c r="B23" s="65">
        <f t="shared" si="0"/>
        <v>120</v>
      </c>
      <c r="C23" s="143">
        <f>(B23/(Efnainnihald!B62/100))*(Efnainnihald!C62/100)</f>
        <v>0</v>
      </c>
      <c r="D23" s="143">
        <f>(B23/(Efnainnihald!B62/100))*(Efnainnihald!D62/100)</f>
        <v>0</v>
      </c>
      <c r="E23" s="143">
        <f>(B23/(Efnainnihald!B62/100))*(Efnainnihald!E62/100)</f>
        <v>0</v>
      </c>
      <c r="F23" s="143">
        <f>(B23/(Efnainnihald!B62/100))*(Efnainnihald!F62/100)</f>
        <v>0</v>
      </c>
      <c r="G23" s="143">
        <f>(B23/(Efnainnihald!B62/100))*(Efnainnihald!G62/100)</f>
        <v>5.714285714285714</v>
      </c>
      <c r="H23" s="214">
        <f>(B23/(Efnainnihald!B62/100))*(Efnainnihald!J62/100)</f>
        <v>0.005714285714285715</v>
      </c>
      <c r="I23" s="66">
        <f>($G$4/Efnainnihald!B62)*100</f>
        <v>285.7142857142857</v>
      </c>
      <c r="J23" s="67">
        <f>(I23/1000)*Efnainnihald!K62</f>
        <v>19228.571428571428</v>
      </c>
    </row>
    <row r="24" spans="1:10" ht="15.75">
      <c r="A24" s="33" t="str">
        <f>+Efnainnihald!A63</f>
        <v>OEN Áburður 38-8</v>
      </c>
      <c r="B24" s="148">
        <f t="shared" si="0"/>
        <v>120</v>
      </c>
      <c r="C24" s="161">
        <f>(B24/(Efnainnihald!B63/100))*(Efnainnihald!C63/100)</f>
        <v>11.05263157894737</v>
      </c>
      <c r="D24" s="161">
        <f>(B24/(Efnainnihald!B63/100))*(Efnainnihald!D63/100)</f>
        <v>0</v>
      </c>
      <c r="E24" s="161">
        <f>(B24/(Efnainnihald!B63/100))*(Efnainnihald!E63/100)</f>
        <v>0</v>
      </c>
      <c r="F24" s="161">
        <f>(B24/(Efnainnihald!B63/100))*(Efnainnihald!F63/100)</f>
        <v>0</v>
      </c>
      <c r="G24" s="161">
        <f>(B24/(Efnainnihald!B63/100))*(Efnainnihald!G63/100)</f>
        <v>9.473684210526315</v>
      </c>
      <c r="H24" s="213">
        <f>(B24/(Efnainnihald!B63/100))*(Efnainnihald!J63/100)</f>
        <v>0</v>
      </c>
      <c r="I24" s="151">
        <f>($G$4/Efnainnihald!B63)*100</f>
        <v>315.7894736842105</v>
      </c>
      <c r="J24" s="152">
        <f>(I24/1000)*Efnainnihald!K63</f>
        <v>21426.315789473683</v>
      </c>
    </row>
    <row r="25" spans="1:10" ht="15.75">
      <c r="A25" s="348" t="str">
        <f>+Efnainnihald!A64</f>
        <v>OEN Áburður 27-3-3+polysulphate</v>
      </c>
      <c r="B25" s="65">
        <f t="shared" si="0"/>
        <v>120</v>
      </c>
      <c r="C25" s="143">
        <f>(B25/(Efnainnihald!B64/100))*(Efnainnihald!C64/100)</f>
        <v>5.777777777777778</v>
      </c>
      <c r="D25" s="143">
        <f>(B25/(Efnainnihald!B64/100))*(Efnainnihald!D64/100)</f>
        <v>11.11111111111111</v>
      </c>
      <c r="E25" s="143">
        <f>(B25/(Efnainnihald!B64/100))*(Efnainnihald!E64/100)</f>
        <v>11.11111111111111</v>
      </c>
      <c r="F25" s="143">
        <f>(B25/(Efnainnihald!B64/100))*(Efnainnihald!F64/100)</f>
        <v>3.333333333333333</v>
      </c>
      <c r="G25" s="143">
        <f>(B25/(Efnainnihald!B64/100))*(Efnainnihald!G64/100)</f>
        <v>17.777777777777775</v>
      </c>
      <c r="H25" s="214">
        <f>(B25/(Efnainnihald!B64/100))*(Efnainnihald!J64/100)</f>
        <v>0</v>
      </c>
      <c r="I25" s="66">
        <f>($G$4/Efnainnihald!B64)*100</f>
        <v>444.44444444444446</v>
      </c>
      <c r="J25" s="67">
        <f>(I25/1000)*Efnainnihald!K64</f>
        <v>24711.111111111113</v>
      </c>
    </row>
    <row r="26" spans="1:10" ht="15.75">
      <c r="A26" s="33" t="str">
        <f>+Efnainnihald!A65</f>
        <v>OEN Áburður 20-18-15</v>
      </c>
      <c r="B26" s="148">
        <f t="shared" si="0"/>
        <v>120</v>
      </c>
      <c r="C26" s="161">
        <f>(B26/(Efnainnihald!B65/100))*(Efnainnihald!C65/100)</f>
        <v>46.8</v>
      </c>
      <c r="D26" s="161">
        <f>(B26/(Efnainnihald!B65/100))*(Efnainnihald!D65/100)</f>
        <v>72</v>
      </c>
      <c r="E26" s="161">
        <f>(B26/(Efnainnihald!B65/100))*(Efnainnihald!E65/100)</f>
        <v>0</v>
      </c>
      <c r="F26" s="161">
        <f>(B26/(Efnainnihald!B65/100))*(Efnainnihald!F65/100)</f>
        <v>0</v>
      </c>
      <c r="G26" s="161">
        <f>(B26/(Efnainnihald!B65/100))*(Efnainnihald!G65/100)</f>
        <v>18</v>
      </c>
      <c r="H26" s="213">
        <f>(B26/(Efnainnihald!B65/100))*(Efnainnihald!J65/100)</f>
        <v>0</v>
      </c>
      <c r="I26" s="151">
        <f>($G$4/Efnainnihald!B65)*100</f>
        <v>600</v>
      </c>
      <c r="J26" s="152">
        <f>(I26/1000)*Efnainnihald!K65</f>
        <v>39990</v>
      </c>
    </row>
    <row r="27" spans="1:10" ht="16.5" thickBot="1">
      <c r="A27" s="349" t="str">
        <f>+Efnainnihald!A66</f>
        <v>OEN Áburður 25-12-12</v>
      </c>
      <c r="B27" s="300">
        <f t="shared" si="0"/>
        <v>120</v>
      </c>
      <c r="C27" s="301">
        <f>(B27/(Efnainnihald!B66/100))*(Efnainnihald!C66/100)</f>
        <v>24.96</v>
      </c>
      <c r="D27" s="301">
        <f>(B27/(Efnainnihald!B66/100))*(Efnainnihald!D66/100)</f>
        <v>48</v>
      </c>
      <c r="E27" s="301">
        <f>(B27/(Efnainnihald!B66/100))*(Efnainnihald!E66/100)</f>
        <v>0</v>
      </c>
      <c r="F27" s="301">
        <f>(B27/(Efnainnihald!B66/100))*(Efnainnihald!F66/100)</f>
        <v>0</v>
      </c>
      <c r="G27" s="301">
        <f>(B27/(Efnainnihald!B66/100))*(Efnainnihald!G66/100)</f>
        <v>14.399999999999999</v>
      </c>
      <c r="H27" s="302">
        <f>(B27/(Efnainnihald!B66/100))*(Efnainnihald!J66/100)</f>
        <v>0</v>
      </c>
      <c r="I27" s="303">
        <f>($G$4/Efnainnihald!B66)*100</f>
        <v>480</v>
      </c>
      <c r="J27" s="304">
        <f>(I27/1000)*Efnainnihald!K66</f>
        <v>30816</v>
      </c>
    </row>
    <row r="29" ht="12.75">
      <c r="A29" s="13"/>
    </row>
    <row r="31" ht="12.75">
      <c r="A31" s="22"/>
    </row>
  </sheetData>
  <sheetProtection password="CC78" sheet="1"/>
  <mergeCells count="2">
    <mergeCell ref="C6:G6"/>
    <mergeCell ref="A1:J1"/>
  </mergeCells>
  <conditionalFormatting sqref="B8:H8 B9 B21:B27 B11:B19 C9:H27">
    <cfRule type="cellIs" priority="26" dxfId="4" operator="equal" stopIfTrue="1">
      <formula>0</formula>
    </cfRule>
  </conditionalFormatting>
  <conditionalFormatting sqref="B13:B14 B10:B11 B16:B27">
    <cfRule type="cellIs" priority="27" dxfId="0" operator="equal" stopIfTrue="1">
      <formula>0</formula>
    </cfRule>
  </conditionalFormatting>
  <conditionalFormatting sqref="B27">
    <cfRule type="cellIs" priority="23" dxfId="26" operator="equal" stopIfTrue="1">
      <formula>0</formula>
    </cfRule>
  </conditionalFormatting>
  <conditionalFormatting sqref="C8:H27">
    <cfRule type="cellIs" priority="11" dxfId="25" operator="equal" stopIfTrue="1">
      <formula>0</formula>
    </cfRule>
  </conditionalFormatting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r:id="rId3"/>
  <headerFooter alignWithMargins="0">
    <oddFooter>&amp;R&amp;"Arial,Bold"&amp;11www.bssl.is&amp;10
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8"/>
  <sheetViews>
    <sheetView showGridLines="0" zoomScalePageLayoutView="0" workbookViewId="0" topLeftCell="A7">
      <selection activeCell="H14" sqref="H14"/>
    </sheetView>
  </sheetViews>
  <sheetFormatPr defaultColWidth="9.140625" defaultRowHeight="12.75"/>
  <cols>
    <col min="1" max="1" width="29.57421875" style="0" customWidth="1"/>
    <col min="2" max="2" width="8.28125" style="0" customWidth="1"/>
    <col min="3" max="5" width="7.7109375" style="0" customWidth="1"/>
    <col min="6" max="7" width="8.00390625" style="0" customWidth="1"/>
    <col min="8" max="9" width="7.57421875" style="0" customWidth="1"/>
    <col min="10" max="10" width="9.57421875" style="0" customWidth="1"/>
    <col min="11" max="11" width="10.57421875" style="0" customWidth="1"/>
  </cols>
  <sheetData>
    <row r="1" spans="1:19" ht="63.75" customHeight="1" thickBot="1">
      <c r="A1" s="418" t="s">
        <v>12</v>
      </c>
      <c r="B1" s="419"/>
      <c r="C1" s="419"/>
      <c r="D1" s="419"/>
      <c r="E1" s="419"/>
      <c r="F1" s="419"/>
      <c r="G1" s="419"/>
      <c r="H1" s="419"/>
      <c r="I1" s="419"/>
      <c r="J1" s="419"/>
      <c r="K1" s="420"/>
      <c r="L1" s="21"/>
      <c r="M1" s="8"/>
      <c r="N1" s="8"/>
      <c r="O1" s="8"/>
      <c r="P1" s="8"/>
      <c r="Q1" s="8"/>
      <c r="R1" s="8"/>
      <c r="S1" s="9"/>
    </row>
    <row r="2" spans="1:11" ht="18" customHeight="1">
      <c r="A2" s="3" t="s">
        <v>25</v>
      </c>
      <c r="K2" s="24" t="str">
        <f>+Efnainnihald!D4</f>
        <v>Uppfært 11. janúar 2018</v>
      </c>
    </row>
    <row r="4" spans="6:10" ht="21" thickBot="1">
      <c r="F4" s="4" t="s">
        <v>10</v>
      </c>
      <c r="G4" s="14">
        <v>120</v>
      </c>
      <c r="H4" s="426" t="s">
        <v>9</v>
      </c>
      <c r="I4" s="426"/>
      <c r="J4" s="5"/>
    </row>
    <row r="5" ht="13.5" thickTop="1"/>
    <row r="7" spans="3:9" ht="38.25" customHeight="1" thickBot="1">
      <c r="C7" s="424" t="s">
        <v>23</v>
      </c>
      <c r="D7" s="424"/>
      <c r="E7" s="424"/>
      <c r="F7" s="424"/>
      <c r="G7" s="424"/>
      <c r="H7" s="424"/>
      <c r="I7" s="424"/>
    </row>
    <row r="8" spans="1:11" ht="39">
      <c r="A8" s="85" t="s">
        <v>22</v>
      </c>
      <c r="B8" s="86" t="s">
        <v>0</v>
      </c>
      <c r="C8" s="87" t="s">
        <v>1</v>
      </c>
      <c r="D8" s="87" t="s">
        <v>2</v>
      </c>
      <c r="E8" s="87" t="s">
        <v>4</v>
      </c>
      <c r="F8" s="87" t="s">
        <v>5</v>
      </c>
      <c r="G8" s="87" t="s">
        <v>6</v>
      </c>
      <c r="H8" s="87" t="s">
        <v>7</v>
      </c>
      <c r="I8" s="87" t="s">
        <v>8</v>
      </c>
      <c r="J8" s="120" t="s">
        <v>24</v>
      </c>
      <c r="K8" s="88" t="s">
        <v>47</v>
      </c>
    </row>
    <row r="9" spans="1:11" ht="15.75">
      <c r="A9" s="33" t="str">
        <f>+Efnainnihald!A76</f>
        <v>OPTI-KAS TM </v>
      </c>
      <c r="B9" s="60">
        <f aca="true" t="shared" si="0" ref="B9:B23">$G$4</f>
        <v>120</v>
      </c>
      <c r="C9" s="54">
        <f>(B9/(Efnainnihald!B76/100))*(Efnainnihald!C76/100)</f>
        <v>0</v>
      </c>
      <c r="D9" s="54">
        <f>(B9/(Efnainnihald!B76/100))*(Efnainnihald!D76/100)</f>
        <v>0</v>
      </c>
      <c r="E9" s="54">
        <f>(B9/(Efnainnihald!B76/100))*(Efnainnihald!E76/100)</f>
        <v>22.22222222222222</v>
      </c>
      <c r="F9" s="54">
        <f>(B9/(Efnainnihald!B76/100))*(Efnainnihald!F76/100)</f>
        <v>10.666666666666666</v>
      </c>
      <c r="G9" s="54">
        <f>(B9/(Efnainnihald!B76/100))*(Efnainnihald!G76/100)</f>
        <v>0</v>
      </c>
      <c r="H9" s="55">
        <f>(B9/(Efnainnihald!B76/100))*(Efnainnihald!H76/100)</f>
        <v>0</v>
      </c>
      <c r="I9" s="55">
        <f>(B9/(Efnainnihald!B76/100))*(Efnainnihald!O76/100)</f>
        <v>0</v>
      </c>
      <c r="J9" s="68">
        <f>($G$4/Efnainnihald!B76)*100</f>
        <v>444.44444444444446</v>
      </c>
      <c r="K9" s="69">
        <f>(J9/1000)*Efnainnihald!P76</f>
        <v>22266.666666666668</v>
      </c>
    </row>
    <row r="10" spans="1:11" ht="15.75">
      <c r="A10" s="356" t="str">
        <f>+Efnainnihald!A77</f>
        <v>OPTI-NS TM </v>
      </c>
      <c r="B10" s="74">
        <f t="shared" si="0"/>
        <v>120</v>
      </c>
      <c r="C10" s="75">
        <f>(B10/(Efnainnihald!B77/100))*(Efnainnihald!C77/100)</f>
        <v>0</v>
      </c>
      <c r="D10" s="75">
        <f>(B10/(Efnainnihald!B77/100))*(Efnainnihald!D77/100)</f>
        <v>0</v>
      </c>
      <c r="E10" s="75">
        <f>(B10/(Efnainnihald!B77/100))*(Efnainnihald!E77/100)</f>
        <v>26.666666666666664</v>
      </c>
      <c r="F10" s="75">
        <f>(B10/(Efnainnihald!B77/100))*(Efnainnihald!F77/100)</f>
        <v>3.1111111111111103</v>
      </c>
      <c r="G10" s="75">
        <f>(B10/(Efnainnihald!B77/100))*(Efnainnihald!G77/100)</f>
        <v>16.444444444444446</v>
      </c>
      <c r="H10" s="89">
        <f>(B10/(Efnainnihald!B77/100))*(Efnainnihald!H77/100)</f>
        <v>0</v>
      </c>
      <c r="I10" s="89">
        <f>(B10/(Efnainnihald!B77/100))*(Efnainnihald!O77/100)</f>
        <v>0</v>
      </c>
      <c r="J10" s="121">
        <f>($G$4/Efnainnihald!B77)*100</f>
        <v>444.44444444444446</v>
      </c>
      <c r="K10" s="122">
        <f>(J10/1000)*Efnainnihald!P77</f>
        <v>23022.222222222223</v>
      </c>
    </row>
    <row r="11" spans="1:11" ht="15.75">
      <c r="A11" s="33" t="str">
        <f>+Efnainnihald!A78</f>
        <v>Kalksaltpétur (N 15,5)</v>
      </c>
      <c r="B11" s="60">
        <f t="shared" si="0"/>
        <v>120</v>
      </c>
      <c r="C11" s="54">
        <f>(B11/(Efnainnihald!B78/100))*(Efnainnihald!C78/100)</f>
        <v>0</v>
      </c>
      <c r="D11" s="54">
        <f>(B11/(Efnainnihald!B78/100))*(Efnainnihald!D78/100)</f>
        <v>0</v>
      </c>
      <c r="E11" s="54">
        <f>(B11/(Efnainnihald!B78/100))*(Efnainnihald!E78/100)</f>
        <v>145.5483870967742</v>
      </c>
      <c r="F11" s="54">
        <f>(B11/(Efnainnihald!B78/100))*(Efnainnihald!F78/100)</f>
        <v>0</v>
      </c>
      <c r="G11" s="54">
        <f>(B11/(Efnainnihald!B78/100))*(Efnainnihald!G78/100)</f>
        <v>0</v>
      </c>
      <c r="H11" s="55">
        <f>(B11/(Efnainnihald!B78/100))*(Efnainnihald!H78/100)</f>
        <v>0</v>
      </c>
      <c r="I11" s="55">
        <f>(B11/(Efnainnihald!B78/100))*(Efnainnihald!O78/100)</f>
        <v>0</v>
      </c>
      <c r="J11" s="68">
        <f>($G$4/Efnainnihald!B78)*100</f>
        <v>774.1935483870968</v>
      </c>
      <c r="K11" s="69">
        <f>(J11/1000)*Efnainnihald!P78</f>
        <v>37625.80645161291</v>
      </c>
    </row>
    <row r="12" spans="1:11" ht="15.75">
      <c r="A12" s="356" t="str">
        <f>+Efnainnihald!A79</f>
        <v>NitraBorTM</v>
      </c>
      <c r="B12" s="74">
        <f t="shared" si="0"/>
        <v>120</v>
      </c>
      <c r="C12" s="75">
        <f>(B12/(Efnainnihald!B79/100))*(Efnainnihald!C79/100)</f>
        <v>0</v>
      </c>
      <c r="D12" s="75">
        <f>(B12/(Efnainnihald!B79/100))*(Efnainnihald!D79/100)</f>
        <v>0</v>
      </c>
      <c r="E12" s="75">
        <f>(B12/(Efnainnihald!B79/100))*(Efnainnihald!E79/100)</f>
        <v>143.2258064516129</v>
      </c>
      <c r="F12" s="75">
        <f>(B12/(Efnainnihald!B79/100))*(Efnainnihald!F79/100)</f>
        <v>0</v>
      </c>
      <c r="G12" s="75">
        <f>(B12/(Efnainnihald!B79/100))*(Efnainnihald!G79/100)</f>
        <v>0</v>
      </c>
      <c r="H12" s="89">
        <f>(B12/(Efnainnihald!B79/100))*(Efnainnihald!H79/100)</f>
        <v>2.3225806451612905</v>
      </c>
      <c r="I12" s="89">
        <f>(B12/(Efnainnihald!B79/100))*(Efnainnihald!O79/100)</f>
        <v>0</v>
      </c>
      <c r="J12" s="121">
        <f>($G$4/Efnainnihald!B79)*100</f>
        <v>774.1935483870968</v>
      </c>
      <c r="K12" s="122">
        <f>(J12/1000)*Efnainnihald!P79</f>
        <v>39716.12903225807</v>
      </c>
    </row>
    <row r="13" spans="1:11" ht="15.75">
      <c r="A13" s="33" t="str">
        <f>+Efnainnihald!A80</f>
        <v>NP 25-2 Selen</v>
      </c>
      <c r="B13" s="60">
        <f t="shared" si="0"/>
        <v>120</v>
      </c>
      <c r="C13" s="54">
        <f>(B13/(Efnainnihald!B80/100))*(Efnainnihald!C80/100)</f>
        <v>9.6</v>
      </c>
      <c r="D13" s="54">
        <f>(B13/(Efnainnihald!B80/100))*(Efnainnihald!D80/100)</f>
        <v>0</v>
      </c>
      <c r="E13" s="54">
        <f>(B13/(Efnainnihald!B80/100))*(Efnainnihald!E80/100)</f>
        <v>12</v>
      </c>
      <c r="F13" s="54">
        <f>(B13/(Efnainnihald!B80/100))*(Efnainnihald!F80/100)</f>
        <v>4.8</v>
      </c>
      <c r="G13" s="54">
        <f>(B13/(Efnainnihald!B80/100))*(Efnainnihald!G80/100)</f>
        <v>12</v>
      </c>
      <c r="H13" s="55">
        <f>(B13/(Efnainnihald!B80/100))*(Efnainnihald!H80/100)</f>
        <v>0.096</v>
      </c>
      <c r="I13" s="55">
        <f>(B13/(Efnainnihald!B80/100))*(Efnainnihald!O80/100)</f>
        <v>0.0072</v>
      </c>
      <c r="J13" s="68">
        <f>($G$4/Efnainnihald!B80)*100</f>
        <v>480</v>
      </c>
      <c r="K13" s="69">
        <f>(J13/1000)*Efnainnihald!P80</f>
        <v>28032</v>
      </c>
    </row>
    <row r="14" spans="1:11" ht="15.75">
      <c r="A14" s="356" t="str">
        <f>+Efnainnihald!A81</f>
        <v>NP 26-4 Selen </v>
      </c>
      <c r="B14" s="74">
        <f t="shared" si="0"/>
        <v>120</v>
      </c>
      <c r="C14" s="75">
        <f>(B14/(Efnainnihald!B81/100))*(Efnainnihald!C81/100)</f>
        <v>18.461538461538463</v>
      </c>
      <c r="D14" s="75">
        <f>(B14/(Efnainnihald!B81/100))*(Efnainnihald!D81/100)</f>
        <v>0</v>
      </c>
      <c r="E14" s="75">
        <f>(B14/(Efnainnihald!B81/100))*(Efnainnihald!E81/100)</f>
        <v>9.230769230769232</v>
      </c>
      <c r="F14" s="75">
        <f>(B14/(Efnainnihald!B81/100))*(Efnainnihald!F81/100)</f>
        <v>0</v>
      </c>
      <c r="G14" s="75">
        <f>(B14/(Efnainnihald!B81/100))*(Efnainnihald!G81/100)</f>
        <v>16.615384615384617</v>
      </c>
      <c r="H14" s="89">
        <f>(B14/(Efnainnihald!B81/100))*(Efnainnihald!H81/100)</f>
        <v>0.09230769230769231</v>
      </c>
      <c r="I14" s="89">
        <f>(B14/(Efnainnihald!B81/100))*(Efnainnihald!O81/100)</f>
        <v>0.006923076923076923</v>
      </c>
      <c r="J14" s="121">
        <f>($G$4/Efnainnihald!B81)*100</f>
        <v>461.5384615384615</v>
      </c>
      <c r="K14" s="122">
        <f>(J14/1000)*Efnainnihald!P81</f>
        <v>27738.461538461535</v>
      </c>
    </row>
    <row r="15" spans="1:11" ht="15.75">
      <c r="A15" s="33" t="str">
        <f>+Efnainnihald!A82</f>
        <v>NPK 27-3-3 Selen</v>
      </c>
      <c r="B15" s="148">
        <f>$G$4</f>
        <v>120</v>
      </c>
      <c r="C15" s="149">
        <f>(B15/(Efnainnihald!B82/100))*(Efnainnihald!C82/100)</f>
        <v>11.729323308270677</v>
      </c>
      <c r="D15" s="149">
        <f>(B15/(Efnainnihald!B82/100))*(Efnainnihald!D82/100)</f>
        <v>11.729323308270677</v>
      </c>
      <c r="E15" s="149">
        <f>(B15/(Efnainnihald!B82/100))*(Efnainnihald!E82/100)</f>
        <v>4.511278195488721</v>
      </c>
      <c r="F15" s="149">
        <f>(B15/(Efnainnihald!B82/100))*(Efnainnihald!F82/100)</f>
        <v>2.2556390977443606</v>
      </c>
      <c r="G15" s="149">
        <f>(B15/(Efnainnihald!B82/100))*(Efnainnihald!G82/100)</f>
        <v>13.533834586466163</v>
      </c>
      <c r="H15" s="150">
        <f>(B15/(Efnainnihald!B82/100))*(Efnainnihald!H82/100)</f>
        <v>0.09022556390977443</v>
      </c>
      <c r="I15" s="150">
        <f>(B15/(Efnainnihald!B82/100))*(Efnainnihald!O82/100)</f>
        <v>0.006766917293233083</v>
      </c>
      <c r="J15" s="151">
        <f>($G$4/Efnainnihald!B82)*100</f>
        <v>451.1278195488722</v>
      </c>
      <c r="K15" s="152">
        <f>(J15/1000)*Efnainnihald!P82</f>
        <v>27699.248120300756</v>
      </c>
    </row>
    <row r="16" spans="1:11" ht="15.75">
      <c r="A16" s="356" t="str">
        <f>+Efnainnihald!A83</f>
        <v>NPK 24-4-7</v>
      </c>
      <c r="B16" s="74">
        <f t="shared" si="0"/>
        <v>120</v>
      </c>
      <c r="C16" s="75">
        <f>(B16/(Efnainnihald!B83/100))*(Efnainnihald!C83/100)</f>
        <v>19.5</v>
      </c>
      <c r="D16" s="75">
        <f>(B16/(Efnainnihald!B83/100))*(Efnainnihald!D83/100)</f>
        <v>33</v>
      </c>
      <c r="E16" s="75">
        <f>(B16/(Efnainnihald!B83/100))*(Efnainnihald!E83/100)</f>
        <v>10</v>
      </c>
      <c r="F16" s="75">
        <f>(B16/(Efnainnihald!B83/100))*(Efnainnihald!F83/100)</f>
        <v>0</v>
      </c>
      <c r="G16" s="75">
        <f>(B16/(Efnainnihald!B83/100))*(Efnainnihald!G83/100)</f>
        <v>10</v>
      </c>
      <c r="H16" s="89">
        <f>(B16/(Efnainnihald!B83/100))*(Efnainnihald!H83/100)</f>
        <v>0</v>
      </c>
      <c r="I16" s="89">
        <f>(B16/(Efnainnihald!B83/100))*(Efnainnihald!O83/100)</f>
        <v>0</v>
      </c>
      <c r="J16" s="121">
        <f>($G$4/Efnainnihald!B83)*100</f>
        <v>500</v>
      </c>
      <c r="K16" s="122">
        <f>(J16/1000)*Efnainnihald!P83</f>
        <v>31700</v>
      </c>
    </row>
    <row r="17" spans="1:11" ht="15.75">
      <c r="A17" s="33" t="str">
        <f>+Efnainnihald!A84</f>
        <v>NPK 23-3-8 Selen</v>
      </c>
      <c r="B17" s="148">
        <f t="shared" si="0"/>
        <v>120</v>
      </c>
      <c r="C17" s="149">
        <f>(B17/(Efnainnihald!B84/100))*(Efnainnihald!C84/100)</f>
        <v>15.652173913043478</v>
      </c>
      <c r="D17" s="149">
        <f>(B17/(Efnainnihald!B84/100))*(Efnainnihald!D84/100)</f>
        <v>41.73913043478261</v>
      </c>
      <c r="E17" s="149">
        <f>(B17/(Efnainnihald!B84/100))*(Efnainnihald!E84/100)</f>
        <v>0</v>
      </c>
      <c r="F17" s="149">
        <f>(B17/(Efnainnihald!B84/100))*(Efnainnihald!F84/100)</f>
        <v>0</v>
      </c>
      <c r="G17" s="149">
        <f>(B17/(Efnainnihald!B84/100))*(Efnainnihald!G84/100)</f>
        <v>15.652173913043478</v>
      </c>
      <c r="H17" s="150">
        <f>(B17/(Efnainnihald!B84/100))*(Efnainnihald!H84/100)</f>
        <v>0.10434782608695653</v>
      </c>
      <c r="I17" s="150">
        <f>(B17/(Efnainnihald!B84/100))*(Efnainnihald!O84/100)</f>
        <v>0.00782608695652174</v>
      </c>
      <c r="J17" s="151">
        <f>($G$4/Efnainnihald!B84)*100</f>
        <v>521.7391304347826</v>
      </c>
      <c r="K17" s="152">
        <f>(J17/1000)*Efnainnihald!P84</f>
        <v>33078.260869565216</v>
      </c>
    </row>
    <row r="18" spans="1:11" ht="15.75">
      <c r="A18" s="356" t="str">
        <f>+Efnainnihald!A85</f>
        <v>NPK 22-6-6 Selen</v>
      </c>
      <c r="B18" s="74">
        <f t="shared" si="0"/>
        <v>120</v>
      </c>
      <c r="C18" s="75">
        <f>(B18/(Efnainnihald!B85/100))*(Efnainnihald!C85/100)</f>
        <v>32.77777777777778</v>
      </c>
      <c r="D18" s="75">
        <f>(B18/(Efnainnihald!B85/100))*(Efnainnihald!D85/100)</f>
        <v>32.22222222222222</v>
      </c>
      <c r="E18" s="75">
        <f>(B18/(Efnainnihald!B85/100))*(Efnainnihald!E85/100)</f>
        <v>7.777777777777777</v>
      </c>
      <c r="F18" s="75">
        <f>(B18/(Efnainnihald!B85/100))*(Efnainnihald!F85/100)</f>
        <v>0</v>
      </c>
      <c r="G18" s="75">
        <f>(B18/(Efnainnihald!B85/100))*(Efnainnihald!G85/100)</f>
        <v>16.666666666666664</v>
      </c>
      <c r="H18" s="89">
        <f>(B18/(Efnainnihald!B85/100))*(Efnainnihald!H85/100)</f>
        <v>0.11111111111111112</v>
      </c>
      <c r="I18" s="89">
        <f>(B18/(Efnainnihald!B85/100))*(Efnainnihald!O85/100)</f>
        <v>0.008333333333333333</v>
      </c>
      <c r="J18" s="121">
        <f>($G$4/Efnainnihald!B85)*100</f>
        <v>555.5555555555555</v>
      </c>
      <c r="K18" s="122">
        <f>(J18/1000)*Efnainnihald!P85</f>
        <v>36722.222222222226</v>
      </c>
    </row>
    <row r="19" spans="1:11" ht="15.75">
      <c r="A19" s="33" t="str">
        <f>+Efnainnihald!A86</f>
        <v>NPK 20-4-11 </v>
      </c>
      <c r="B19" s="148">
        <f t="shared" si="0"/>
        <v>120</v>
      </c>
      <c r="C19" s="149">
        <f>(B19/(Efnainnihald!B86/100))*(Efnainnihald!C86/100)</f>
        <v>22.040816326530614</v>
      </c>
      <c r="D19" s="149">
        <f>(B19/(Efnainnihald!B86/100))*(Efnainnihald!D86/100)</f>
        <v>64.89795918367346</v>
      </c>
      <c r="E19" s="149">
        <f>(B19/(Efnainnihald!B86/100))*(Efnainnihald!E86/100)</f>
        <v>11.632653061224488</v>
      </c>
      <c r="F19" s="149">
        <f>(B19/(Efnainnihald!B86/100))*(Efnainnihald!F86/100)</f>
        <v>6.122448979591836</v>
      </c>
      <c r="G19" s="149">
        <f>(B19/(Efnainnihald!B86/100))*(Efnainnihald!G86/100)</f>
        <v>13.46938775510204</v>
      </c>
      <c r="H19" s="150">
        <f>(B19/(Efnainnihald!B86/100))*(Efnainnihald!H86/100)</f>
        <v>0.12244897959183673</v>
      </c>
      <c r="I19" s="150">
        <f>(B19/(Efnainnihald!B86/100))*(Efnainnihald!O86/100)</f>
        <v>0</v>
      </c>
      <c r="J19" s="151">
        <f>($G$4/Efnainnihald!B86)*100</f>
        <v>612.2448979591836</v>
      </c>
      <c r="K19" s="152">
        <f>(J19/1000)*Efnainnihald!P86</f>
        <v>39979.59183673469</v>
      </c>
    </row>
    <row r="20" spans="1:11" ht="15.75">
      <c r="A20" s="356" t="str">
        <f>+Efnainnihald!A87</f>
        <v>NPK 15-7-12 </v>
      </c>
      <c r="B20" s="74">
        <f t="shared" si="0"/>
        <v>120</v>
      </c>
      <c r="C20" s="75">
        <f>(B20/(Efnainnihald!B87/100))*(Efnainnihald!C87/100)</f>
        <v>52</v>
      </c>
      <c r="D20" s="75">
        <f>(B20/(Efnainnihald!B87/100))*(Efnainnihald!D87/100)</f>
        <v>100</v>
      </c>
      <c r="E20" s="75">
        <f>(B20/(Efnainnihald!B87/100))*(Efnainnihald!E87/100)</f>
        <v>32</v>
      </c>
      <c r="F20" s="75">
        <f>(B20/(Efnainnihald!B87/100))*(Efnainnihald!F87/100)</f>
        <v>0</v>
      </c>
      <c r="G20" s="75">
        <f>(B20/(Efnainnihald!B87/100))*(Efnainnihald!G87/100)</f>
        <v>12</v>
      </c>
      <c r="H20" s="89">
        <f>(B20/(Efnainnihald!B87/100))*(Efnainnihald!H87/100)</f>
        <v>0</v>
      </c>
      <c r="I20" s="89">
        <f>(B20/(Efnainnihald!B87/100))*(Efnainnihald!O87/100)</f>
        <v>0</v>
      </c>
      <c r="J20" s="121">
        <f>($G$4/Efnainnihald!B87)*100</f>
        <v>800</v>
      </c>
      <c r="K20" s="122">
        <f>(J20/1000)*Efnainnihald!P87</f>
        <v>52400</v>
      </c>
    </row>
    <row r="21" spans="1:11" ht="15.75">
      <c r="A21" s="33" t="str">
        <f>+Efnainnihald!A88</f>
        <v>NPK 12-4-18</v>
      </c>
      <c r="B21" s="148">
        <f t="shared" si="0"/>
        <v>120</v>
      </c>
      <c r="C21" s="149">
        <f>(B21/(Efnainnihald!B88/100))*(Efnainnihald!C88/100)</f>
        <v>40.67796610169491</v>
      </c>
      <c r="D21" s="149">
        <f>(B21/(Efnainnihald!B88/100))*(Efnainnihald!D88/100)</f>
        <v>178.98305084745763</v>
      </c>
      <c r="E21" s="149">
        <f>(B21/(Efnainnihald!B88/100))*(Efnainnihald!E88/100)</f>
        <v>20.338983050847457</v>
      </c>
      <c r="F21" s="149">
        <f>(B21/(Efnainnihald!B88/100))*(Efnainnihald!F88/100)</f>
        <v>16.271186440677965</v>
      </c>
      <c r="G21" s="149">
        <f>(B21/(Efnainnihald!B88/100))*(Efnainnihald!G88/100)</f>
        <v>96.61016949152543</v>
      </c>
      <c r="H21" s="150">
        <f>(B21/(Efnainnihald!B88/100))*(Efnainnihald!H88/100)</f>
        <v>0.30508474576271183</v>
      </c>
      <c r="I21" s="150">
        <f>(B21/(Efnainnihald!B88/100))*(Efnainnihald!O88/100)</f>
        <v>0</v>
      </c>
      <c r="J21" s="151">
        <f>($G$4/Efnainnihald!B88)*100</f>
        <v>1016.9491525423729</v>
      </c>
      <c r="K21" s="152">
        <f>(J21/1000)*Efnainnihald!P88</f>
        <v>81864.40677966102</v>
      </c>
    </row>
    <row r="22" spans="1:11" ht="15.75">
      <c r="A22" s="356" t="str">
        <f>+Efnainnihald!A89</f>
        <v>NPK 8-5-19 Micro</v>
      </c>
      <c r="B22" s="367">
        <f t="shared" si="0"/>
        <v>120</v>
      </c>
      <c r="C22" s="368">
        <f>(B22/(Efnainnihald!B89/100))*(Efnainnihald!C89/100)</f>
        <v>75</v>
      </c>
      <c r="D22" s="368">
        <f>(B22/(Efnainnihald!B89/100))*(Efnainnihald!D89/100)</f>
        <v>285</v>
      </c>
      <c r="E22" s="368">
        <f>(B22/(Efnainnihald!B89/100))*(Efnainnihald!E89/100)</f>
        <v>0</v>
      </c>
      <c r="F22" s="368">
        <f>(B22/(Efnainnihald!B89/100))*(Efnainnihald!F89/100)</f>
        <v>37.5</v>
      </c>
      <c r="G22" s="368">
        <f>(B22/(Efnainnihald!B89/100))*(Efnainnihald!G89/100)</f>
        <v>175.5</v>
      </c>
      <c r="H22" s="369">
        <f>(B22/(Efnainnihald!B89/100))*(Efnainnihald!H89/100)</f>
        <v>0.75</v>
      </c>
      <c r="I22" s="369">
        <f>(B22/(Efnainnihald!B89/100))*(Efnainnihald!O89/100)</f>
        <v>0</v>
      </c>
      <c r="J22" s="370">
        <f>($G$4/Efnainnihald!B89)*100</f>
        <v>1500</v>
      </c>
      <c r="K22" s="371">
        <f>(J22/1000)*Efnainnihald!P89</f>
        <v>129750</v>
      </c>
    </row>
    <row r="23" spans="1:11" ht="16.5" thickBot="1">
      <c r="A23" s="366" t="str">
        <f>+Efnainnihald!A90</f>
        <v>OPTI-START TM (NP 12-23)</v>
      </c>
      <c r="B23" s="357">
        <f t="shared" si="0"/>
        <v>120</v>
      </c>
      <c r="C23" s="358">
        <f>(B23/(Efnainnihald!B90/100))*(Efnainnihald!C90/100)</f>
        <v>230</v>
      </c>
      <c r="D23" s="358">
        <f>(B23/(Efnainnihald!B90/100))*(Efnainnihald!D90/100)</f>
        <v>0</v>
      </c>
      <c r="E23" s="358">
        <f>(B23/(Efnainnihald!B90/100))*(Efnainnihald!E90/100)</f>
        <v>0</v>
      </c>
      <c r="F23" s="358">
        <f>(B23/(Efnainnihald!B90/100))*(Efnainnihald!F90/100)</f>
        <v>0</v>
      </c>
      <c r="G23" s="358">
        <f>(B23/(Efnainnihald!B90/100))*(Efnainnihald!G90/100)</f>
        <v>0</v>
      </c>
      <c r="H23" s="359">
        <f>(B23/(Efnainnihald!B90/100))*(Efnainnihald!H90/100)</f>
        <v>0</v>
      </c>
      <c r="I23" s="359">
        <f>(B23/(Efnainnihald!B90/100))*(Efnainnihald!O90/100)</f>
        <v>0</v>
      </c>
      <c r="J23" s="364">
        <f>($G$4/Efnainnihald!B90)*100</f>
        <v>1000</v>
      </c>
      <c r="K23" s="365">
        <f>(J23/1000)*Efnainnihald!P90</f>
        <v>86500</v>
      </c>
    </row>
    <row r="24" spans="1:3" ht="15">
      <c r="A24" s="123"/>
      <c r="B24" s="13"/>
      <c r="C24" s="1"/>
    </row>
    <row r="25" ht="12.75">
      <c r="B25" s="13"/>
    </row>
    <row r="26" ht="12.75">
      <c r="A26" s="13" t="s">
        <v>43</v>
      </c>
    </row>
    <row r="27" ht="12.75">
      <c r="A27" s="22" t="s">
        <v>31</v>
      </c>
    </row>
    <row r="28" ht="12.75">
      <c r="A28" s="13" t="s">
        <v>41</v>
      </c>
    </row>
  </sheetData>
  <sheetProtection password="CC78" sheet="1"/>
  <mergeCells count="3">
    <mergeCell ref="C7:I7"/>
    <mergeCell ref="H4:I4"/>
    <mergeCell ref="A1:K1"/>
  </mergeCells>
  <conditionalFormatting sqref="C9:I23">
    <cfRule type="cellIs" priority="21" dxfId="0" operator="equal" stopIfTrue="1">
      <formula>0</formula>
    </cfRule>
  </conditionalFormatting>
  <conditionalFormatting sqref="B10:I10 B12:I12 B18:I18 B20:I20 B22:I22 B14:I15">
    <cfRule type="cellIs" priority="22" dxfId="4" operator="equal" stopIfTrue="1">
      <formula>0</formula>
    </cfRule>
  </conditionalFormatting>
  <conditionalFormatting sqref="C10:I10 C12:I12 C18:I18 C20:I20 C22:I22 C14:I15">
    <cfRule type="cellIs" priority="20" dxfId="3" operator="equal" stopIfTrue="1">
      <formula>0</formula>
    </cfRule>
  </conditionalFormatting>
  <conditionalFormatting sqref="C9:I23">
    <cfRule type="cellIs" priority="19" dxfId="0" operator="equal" stopIfTrue="1">
      <formula>0</formula>
    </cfRule>
  </conditionalFormatting>
  <conditionalFormatting sqref="B10:I10 B12:I12 B18:I18 B20:I20 B22:I22 B14:I15">
    <cfRule type="cellIs" priority="18" dxfId="4" operator="equal" stopIfTrue="1">
      <formula>0</formula>
    </cfRule>
  </conditionalFormatting>
  <conditionalFormatting sqref="C10:I10 C12:I12 C18:I18 C20:I20 C22:I22 C14:I15">
    <cfRule type="cellIs" priority="17" dxfId="3" operator="equal" stopIfTrue="1">
      <formula>0</formula>
    </cfRule>
  </conditionalFormatting>
  <conditionalFormatting sqref="B16:I17">
    <cfRule type="cellIs" priority="16" dxfId="4" operator="equal" stopIfTrue="1">
      <formula>0</formula>
    </cfRule>
  </conditionalFormatting>
  <conditionalFormatting sqref="C16:I17">
    <cfRule type="cellIs" priority="15" dxfId="3" operator="equal" stopIfTrue="1">
      <formula>0</formula>
    </cfRule>
  </conditionalFormatting>
  <conditionalFormatting sqref="B16:I17">
    <cfRule type="cellIs" priority="14" dxfId="4" operator="equal" stopIfTrue="1">
      <formula>0</formula>
    </cfRule>
  </conditionalFormatting>
  <conditionalFormatting sqref="C16:I17">
    <cfRule type="cellIs" priority="13" dxfId="3" operator="equal" stopIfTrue="1">
      <formula>0</formula>
    </cfRule>
  </conditionalFormatting>
  <conditionalFormatting sqref="B19:I19">
    <cfRule type="cellIs" priority="12" dxfId="4" operator="equal" stopIfTrue="1">
      <formula>0</formula>
    </cfRule>
  </conditionalFormatting>
  <conditionalFormatting sqref="C19:I19">
    <cfRule type="cellIs" priority="11" dxfId="3" operator="equal" stopIfTrue="1">
      <formula>0</formula>
    </cfRule>
  </conditionalFormatting>
  <conditionalFormatting sqref="B19:I19">
    <cfRule type="cellIs" priority="10" dxfId="4" operator="equal" stopIfTrue="1">
      <formula>0</formula>
    </cfRule>
  </conditionalFormatting>
  <conditionalFormatting sqref="C19:I19">
    <cfRule type="cellIs" priority="9" dxfId="3" operator="equal" stopIfTrue="1">
      <formula>0</formula>
    </cfRule>
  </conditionalFormatting>
  <conditionalFormatting sqref="B21:I21">
    <cfRule type="cellIs" priority="8" dxfId="4" operator="equal" stopIfTrue="1">
      <formula>0</formula>
    </cfRule>
  </conditionalFormatting>
  <conditionalFormatting sqref="C21:I21">
    <cfRule type="cellIs" priority="7" dxfId="3" operator="equal" stopIfTrue="1">
      <formula>0</formula>
    </cfRule>
  </conditionalFormatting>
  <conditionalFormatting sqref="B21:I21">
    <cfRule type="cellIs" priority="6" dxfId="4" operator="equal" stopIfTrue="1">
      <formula>0</formula>
    </cfRule>
  </conditionalFormatting>
  <conditionalFormatting sqref="C21:I21">
    <cfRule type="cellIs" priority="5" dxfId="3" operator="equal" stopIfTrue="1">
      <formula>0</formula>
    </cfRule>
  </conditionalFormatting>
  <conditionalFormatting sqref="B23:I23">
    <cfRule type="cellIs" priority="4" dxfId="4" operator="equal" stopIfTrue="1">
      <formula>0</formula>
    </cfRule>
  </conditionalFormatting>
  <conditionalFormatting sqref="C23:I23">
    <cfRule type="cellIs" priority="3" dxfId="3" operator="equal" stopIfTrue="1">
      <formula>0</formula>
    </cfRule>
  </conditionalFormatting>
  <conditionalFormatting sqref="B23:I23">
    <cfRule type="cellIs" priority="2" dxfId="4" operator="equal" stopIfTrue="1">
      <formula>0</formula>
    </cfRule>
  </conditionalFormatting>
  <conditionalFormatting sqref="C23:I23">
    <cfRule type="cellIs" priority="1" dxfId="3" operator="equal" stopIfTrue="1">
      <formula>0</formula>
    </cfRule>
  </conditionalFormatting>
  <printOptions/>
  <pageMargins left="0.36" right="0.24" top="0.984251968503937" bottom="0.984251968503937" header="0.5118110236220472" footer="0.5118110236220472"/>
  <pageSetup horizontalDpi="600" verticalDpi="600" orientation="landscape" paperSize="9" scale="90" r:id="rId3"/>
  <headerFooter alignWithMargins="0">
    <oddFooter>&amp;R&amp;"Arial,Bold"&amp;11www.bssl.is&amp;10
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K28"/>
  <sheetViews>
    <sheetView showGridLines="0" zoomScalePageLayoutView="0" workbookViewId="0" topLeftCell="A1">
      <selection activeCell="J14" sqref="J14"/>
    </sheetView>
  </sheetViews>
  <sheetFormatPr defaultColWidth="9.140625" defaultRowHeight="12.75"/>
  <cols>
    <col min="1" max="1" width="31.00390625" style="0" customWidth="1"/>
    <col min="2" max="9" width="7.00390625" style="0" customWidth="1"/>
    <col min="10" max="10" width="10.00390625" style="0" customWidth="1"/>
    <col min="11" max="11" width="12.00390625" style="0" customWidth="1"/>
  </cols>
  <sheetData>
    <row r="1" spans="1:11" ht="65.25" customHeight="1" thickBot="1">
      <c r="A1" s="418" t="s">
        <v>12</v>
      </c>
      <c r="B1" s="419"/>
      <c r="C1" s="419"/>
      <c r="D1" s="419"/>
      <c r="E1" s="419"/>
      <c r="F1" s="419"/>
      <c r="G1" s="419"/>
      <c r="H1" s="419"/>
      <c r="I1" s="419"/>
      <c r="J1" s="419"/>
      <c r="K1" s="420"/>
    </row>
    <row r="2" spans="1:11" ht="15.75">
      <c r="A2" s="316" t="s">
        <v>25</v>
      </c>
      <c r="K2" s="24" t="str">
        <f>+Efnainnihald!D4</f>
        <v>Uppfært 11. janúar 2018</v>
      </c>
    </row>
    <row r="4" spans="6:9" ht="21" thickBot="1">
      <c r="F4" s="4" t="s">
        <v>10</v>
      </c>
      <c r="G4" s="14">
        <v>120</v>
      </c>
      <c r="H4" s="27"/>
      <c r="I4" s="25" t="s">
        <v>9</v>
      </c>
    </row>
    <row r="5" ht="21" thickTop="1">
      <c r="F5" s="4"/>
    </row>
    <row r="8" spans="1:9" ht="30.75" customHeight="1" thickBot="1">
      <c r="A8" s="1"/>
      <c r="B8" s="424" t="s">
        <v>23</v>
      </c>
      <c r="C8" s="424"/>
      <c r="D8" s="424"/>
      <c r="E8" s="424"/>
      <c r="F8" s="424"/>
      <c r="G8" s="424"/>
      <c r="H8" s="424"/>
      <c r="I8" s="424"/>
    </row>
    <row r="9" spans="1:11" ht="39.75" thickBot="1">
      <c r="A9" s="386" t="s">
        <v>3</v>
      </c>
      <c r="B9" s="404" t="s">
        <v>0</v>
      </c>
      <c r="C9" s="405" t="s">
        <v>1</v>
      </c>
      <c r="D9" s="406" t="s">
        <v>2</v>
      </c>
      <c r="E9" s="406" t="s">
        <v>4</v>
      </c>
      <c r="F9" s="406" t="s">
        <v>5</v>
      </c>
      <c r="G9" s="406" t="s">
        <v>6</v>
      </c>
      <c r="H9" s="406" t="s">
        <v>7</v>
      </c>
      <c r="I9" s="407" t="s">
        <v>8</v>
      </c>
      <c r="J9" s="408" t="s">
        <v>24</v>
      </c>
      <c r="K9" s="409" t="s">
        <v>47</v>
      </c>
    </row>
    <row r="10" spans="1:11" ht="15.75">
      <c r="A10" s="411" t="str">
        <f>+Efnainnihald!A98</f>
        <v>Líf 27</v>
      </c>
      <c r="B10" s="410">
        <f>$G$4</f>
        <v>120</v>
      </c>
      <c r="C10" s="71">
        <f>(B10/(Efnainnihald!B98/100))*(Efnainnihald!C98/100)</f>
        <v>0</v>
      </c>
      <c r="D10" s="71">
        <f>(B10/(Efnainnihald!B98/100))*(Efnainnihald!D98/100)</f>
        <v>0</v>
      </c>
      <c r="E10" s="71">
        <f>(B10/(Efnainnihald!B98/100))*(Efnainnihald!E98/100)</f>
        <v>19.111111111111107</v>
      </c>
      <c r="F10" s="71">
        <f>(B10/(Efnainnihald!B98/100))*(Efnainnihald!F98/100)</f>
        <v>10.666666666666666</v>
      </c>
      <c r="G10" s="71">
        <f>(B10/(Efnainnihald!B98/100))*(Efnainnihald!G98/100)</f>
        <v>0</v>
      </c>
      <c r="H10" s="71">
        <f>(B10/(Efnainnihald!B98/100))*(Efnainnihald!H98/100)</f>
        <v>0</v>
      </c>
      <c r="I10" s="119">
        <f>(B10/(Efnainnihald!B98/100))*(Efnainnihald!J98/100)</f>
        <v>0</v>
      </c>
      <c r="J10" s="63">
        <f>($G$4/Efnainnihald!B98)*100</f>
        <v>444.44444444444446</v>
      </c>
      <c r="K10" s="64">
        <f>(J10/1000)*Efnainnihald!K98</f>
        <v>21687.111111111113</v>
      </c>
    </row>
    <row r="11" spans="1:11" ht="15.75">
      <c r="A11" s="412" t="str">
        <f>+Efnainnihald!A99</f>
        <v>Líf 24-5 +Se</v>
      </c>
      <c r="B11" s="384">
        <f aca="true" t="shared" si="0" ref="B11:B24">$G$4</f>
        <v>120</v>
      </c>
      <c r="C11" s="317">
        <f>(B11/(Efnainnihald!B99/100))*(Efnainnihald!C99/100)</f>
        <v>11.000000000000002</v>
      </c>
      <c r="D11" s="317">
        <f>(B11/(Efnainnihald!B99/100))*(Efnainnihald!D99/100)</f>
        <v>0</v>
      </c>
      <c r="E11" s="317">
        <f>(B11/(Efnainnihald!B99/100))*(Efnainnihald!E99/100)</f>
        <v>13.500000000000002</v>
      </c>
      <c r="F11" s="317">
        <f>(B11/(Efnainnihald!B99/100))*(Efnainnihald!F99/100)</f>
        <v>7.5</v>
      </c>
      <c r="G11" s="317">
        <f>(B11/(Efnainnihald!B99/100))*(Efnainnihald!G99/100)</f>
        <v>13.999999999999998</v>
      </c>
      <c r="H11" s="317">
        <f>(B11/(Efnainnihald!B99/100))*(Efnainnihald!H99/100)</f>
        <v>0</v>
      </c>
      <c r="I11" s="318">
        <f>(B11/(Efnainnihald!B99/100))*(Efnainnihald!J99/100)</f>
        <v>0.007500000000000001</v>
      </c>
      <c r="J11" s="400">
        <f>($G$4/Efnainnihald!B99)*100</f>
        <v>500</v>
      </c>
      <c r="K11" s="401">
        <f>(J11/1000)*Efnainnihald!K99</f>
        <v>26954.5</v>
      </c>
    </row>
    <row r="12" spans="1:11" ht="15.75">
      <c r="A12" s="413" t="str">
        <f>+Efnainnihald!A100</f>
        <v>Líf 24-13</v>
      </c>
      <c r="B12" s="394">
        <f t="shared" si="0"/>
        <v>120</v>
      </c>
      <c r="C12" s="54">
        <f>(B12/(Efnainnihald!B100/100))*(Efnainnihald!C100/100)</f>
        <v>28.5</v>
      </c>
      <c r="D12" s="54">
        <f>(B12/(Efnainnihald!B100/100))*(Efnainnihald!D100/100)</f>
        <v>0</v>
      </c>
      <c r="E12" s="54">
        <f>(B12/(Efnainnihald!B100/100))*(Efnainnihald!E100/100)</f>
        <v>12</v>
      </c>
      <c r="F12" s="54">
        <f>(B12/(Efnainnihald!B100/100))*(Efnainnihald!F100/100)</f>
        <v>6.999999999999999</v>
      </c>
      <c r="G12" s="54">
        <f>(B12/(Efnainnihald!B100/100))*(Efnainnihald!G100/100)</f>
        <v>10</v>
      </c>
      <c r="H12" s="54">
        <f>(B12/(Efnainnihald!B100/100))*(Efnainnihald!H100/100)</f>
        <v>0</v>
      </c>
      <c r="I12" s="55">
        <f>(B12/(Efnainnihald!B100/100))*(Efnainnihald!J100/100)</f>
        <v>0</v>
      </c>
      <c r="J12" s="68">
        <f>($G$4/Efnainnihald!B100)*100</f>
        <v>500</v>
      </c>
      <c r="K12" s="69">
        <f>(J12/1000)*Efnainnihald!K100</f>
        <v>28625.5</v>
      </c>
    </row>
    <row r="13" spans="1:11" ht="15.75">
      <c r="A13" s="412" t="str">
        <f>+Efnainnihald!A101</f>
        <v>Líf 24-13 + Se</v>
      </c>
      <c r="B13" s="384">
        <f t="shared" si="0"/>
        <v>120</v>
      </c>
      <c r="C13" s="317">
        <f>(B13/(Efnainnihald!B101/100))*(Efnainnihald!C101/100)</f>
        <v>28.5</v>
      </c>
      <c r="D13" s="317">
        <f>(B13/(Efnainnihald!B101/100))*(Efnainnihald!D101/100)</f>
        <v>0</v>
      </c>
      <c r="E13" s="317">
        <f>(B13/(Efnainnihald!B101/100))*(Efnainnihald!E101/100)</f>
        <v>12</v>
      </c>
      <c r="F13" s="317">
        <f>(B13/(Efnainnihald!B101/100))*(Efnainnihald!F101/100)</f>
        <v>6.500000000000001</v>
      </c>
      <c r="G13" s="317">
        <f>(B13/(Efnainnihald!B101/100))*(Efnainnihald!G101/100)</f>
        <v>10</v>
      </c>
      <c r="H13" s="317">
        <f>(B13/(Efnainnihald!B101/100))*(Efnainnihald!H101/100)</f>
        <v>0</v>
      </c>
      <c r="I13" s="318">
        <f>(B13/(Efnainnihald!B101/100))*(Efnainnihald!J101/100)</f>
        <v>0.007500000000000001</v>
      </c>
      <c r="J13" s="400">
        <f>($G$4/Efnainnihald!B101)*100</f>
        <v>500</v>
      </c>
      <c r="K13" s="401">
        <f>(J13/1000)*Efnainnihald!K101</f>
        <v>30484</v>
      </c>
    </row>
    <row r="14" spans="1:11" ht="15.75">
      <c r="A14" s="413" t="str">
        <f>+Efnainnihald!A102</f>
        <v>Líf 20-5-12 +Se</v>
      </c>
      <c r="B14" s="394">
        <f t="shared" si="0"/>
        <v>120</v>
      </c>
      <c r="C14" s="54">
        <f>(B14/(Efnainnihald!B102/100))*(Efnainnihald!C102/100)</f>
        <v>13.200000000000001</v>
      </c>
      <c r="D14" s="54">
        <f>(B14/(Efnainnihald!B102/100))*(Efnainnihald!D102/100)</f>
        <v>60</v>
      </c>
      <c r="E14" s="54">
        <f>(B14/(Efnainnihald!B102/100))*(Efnainnihald!E102/100)</f>
        <v>12.600000000000001</v>
      </c>
      <c r="F14" s="54">
        <f>(B14/(Efnainnihald!B102/100))*(Efnainnihald!F102/100)</f>
        <v>7.2</v>
      </c>
      <c r="G14" s="54">
        <f>(B14/(Efnainnihald!B102/100))*(Efnainnihald!G102/100)</f>
        <v>15</v>
      </c>
      <c r="H14" s="54">
        <f>(B14/(Efnainnihald!B102/100))*(Efnainnihald!H102/100)</f>
        <v>0</v>
      </c>
      <c r="I14" s="55">
        <f>(B14/(Efnainnihald!B102/100))*(Efnainnihald!J102/100)</f>
        <v>0.009000000000000001</v>
      </c>
      <c r="J14" s="68">
        <f>($G$4/Efnainnihald!B102)*100</f>
        <v>600</v>
      </c>
      <c r="K14" s="69">
        <f>(J14/1000)*Efnainnihald!K102</f>
        <v>34951.799999999996</v>
      </c>
    </row>
    <row r="15" spans="1:11" ht="15.75">
      <c r="A15" s="412" t="str">
        <f>+Efnainnihald!A103</f>
        <v>Líf 20-10-10</v>
      </c>
      <c r="B15" s="384">
        <f t="shared" si="0"/>
        <v>120</v>
      </c>
      <c r="C15" s="317">
        <f>(B15/(Efnainnihald!B103/100))*(Efnainnihald!C103/100)</f>
        <v>25.799999999999997</v>
      </c>
      <c r="D15" s="317">
        <f>(B15/(Efnainnihald!B103/100))*(Efnainnihald!D103/100)</f>
        <v>49.800000000000004</v>
      </c>
      <c r="E15" s="317">
        <f>(B15/(Efnainnihald!B103/100))*(Efnainnihald!E103/100)</f>
        <v>12</v>
      </c>
      <c r="F15" s="317">
        <f>(B15/(Efnainnihald!B103/100))*(Efnainnihald!F103/100)</f>
        <v>6.6000000000000005</v>
      </c>
      <c r="G15" s="317">
        <f>(B15/(Efnainnihald!B103/100))*(Efnainnihald!G103/100)</f>
        <v>12</v>
      </c>
      <c r="H15" s="317">
        <f>(B15/(Efnainnihald!B103/100))*(Efnainnihald!H103/100)</f>
        <v>0</v>
      </c>
      <c r="I15" s="318">
        <f>(B15/(Efnainnihald!B103/100))*(Efnainnihald!J103/100)</f>
        <v>0</v>
      </c>
      <c r="J15" s="400">
        <f>($G$4/Efnainnihald!B103)*100</f>
        <v>600</v>
      </c>
      <c r="K15" s="401">
        <f>(J15/1000)*Efnainnihald!K103</f>
        <v>34047.6</v>
      </c>
    </row>
    <row r="16" spans="1:11" ht="15.75">
      <c r="A16" s="413" t="str">
        <f>+Efnainnihald!A104</f>
        <v>Líf 20-10-10 +Se</v>
      </c>
      <c r="B16" s="394">
        <f t="shared" si="0"/>
        <v>120</v>
      </c>
      <c r="C16" s="54">
        <f>(B16/(Efnainnihald!B104/100))*(Efnainnihald!C104/100)</f>
        <v>25.799999999999997</v>
      </c>
      <c r="D16" s="54">
        <f>(B16/(Efnainnihald!B104/100))*(Efnainnihald!D104/100)</f>
        <v>49.800000000000004</v>
      </c>
      <c r="E16" s="54">
        <f>(B16/(Efnainnihald!B104/100))*(Efnainnihald!E104/100)</f>
        <v>12</v>
      </c>
      <c r="F16" s="54">
        <f>(B16/(Efnainnihald!B104/100))*(Efnainnihald!F104/100)</f>
        <v>6.6000000000000005</v>
      </c>
      <c r="G16" s="54">
        <f>(B16/(Efnainnihald!B104/100))*(Efnainnihald!G104/100)</f>
        <v>12</v>
      </c>
      <c r="H16" s="54">
        <f>(B16/(Efnainnihald!B104/100))*(Efnainnihald!H104/100)</f>
        <v>0</v>
      </c>
      <c r="I16" s="55">
        <f>(B16/(Efnainnihald!B104/100))*(Efnainnihald!J104/100)</f>
        <v>0.009000000000000001</v>
      </c>
      <c r="J16" s="68">
        <f>($G$4/Efnainnihald!B104)*100</f>
        <v>600</v>
      </c>
      <c r="K16" s="69">
        <f>(J16/1000)*Efnainnihald!K104</f>
        <v>36105</v>
      </c>
    </row>
    <row r="17" spans="1:11" ht="15.75">
      <c r="A17" s="412" t="str">
        <f>+Efnainnihald!A105</f>
        <v>Líf 20-12-8 +Se</v>
      </c>
      <c r="B17" s="384">
        <f t="shared" si="0"/>
        <v>120</v>
      </c>
      <c r="C17" s="317">
        <f>(B17/(Efnainnihald!B105/100))*(Efnainnihald!C105/100)</f>
        <v>31.200000000000003</v>
      </c>
      <c r="D17" s="317">
        <f>(B17/(Efnainnihald!B105/100))*(Efnainnihald!D105/100)</f>
        <v>40.2</v>
      </c>
      <c r="E17" s="317">
        <f>(B17/(Efnainnihald!B105/100))*(Efnainnihald!E105/100)</f>
        <v>10.200000000000001</v>
      </c>
      <c r="F17" s="317">
        <f>(B17/(Efnainnihald!B105/100))*(Efnainnihald!F105/100)</f>
        <v>6</v>
      </c>
      <c r="G17" s="317">
        <f>(B17/(Efnainnihald!B105/100))*(Efnainnihald!G105/100)</f>
        <v>15</v>
      </c>
      <c r="H17" s="317">
        <f>(B17/(Efnainnihald!B105/100))*(Efnainnihald!H105/100)</f>
        <v>0</v>
      </c>
      <c r="I17" s="318">
        <f>(B17/(Efnainnihald!B105/100))*(Efnainnihald!J105/100)</f>
        <v>0.009000000000000001</v>
      </c>
      <c r="J17" s="400">
        <f>($G$4/Efnainnihald!B105)*100</f>
        <v>600</v>
      </c>
      <c r="K17" s="401">
        <f>(J17/1000)*Efnainnihald!K105</f>
        <v>36271.2</v>
      </c>
    </row>
    <row r="18" spans="1:11" ht="15.75">
      <c r="A18" s="413" t="str">
        <f>+Efnainnihald!A106</f>
        <v>Líf 20-6-10 + Se</v>
      </c>
      <c r="B18" s="394">
        <f t="shared" si="0"/>
        <v>120</v>
      </c>
      <c r="C18" s="54">
        <f>(B18/(Efnainnihald!B106/100))*(Efnainnihald!C106/100)</f>
        <v>15.600000000000001</v>
      </c>
      <c r="D18" s="54">
        <f>(B18/(Efnainnihald!B106/100))*(Efnainnihald!D106/100)</f>
        <v>49.800000000000004</v>
      </c>
      <c r="E18" s="54">
        <f>(B18/(Efnainnihald!B106/100))*(Efnainnihald!E106/100)</f>
        <v>10.200000000000001</v>
      </c>
      <c r="F18" s="54">
        <f>(B18/(Efnainnihald!B106/100))*(Efnainnihald!F106/100)</f>
        <v>7.2</v>
      </c>
      <c r="G18" s="54">
        <f>(B18/(Efnainnihald!B106/100))*(Efnainnihald!G106/100)</f>
        <v>12</v>
      </c>
      <c r="H18" s="54">
        <f>(B18/(Efnainnihald!B106/100))*(Efnainnihald!H106/100)</f>
        <v>0</v>
      </c>
      <c r="I18" s="55">
        <f>(B18/(Efnainnihald!B106/100))*(Efnainnihald!J106/100)</f>
        <v>0.009000000000000001</v>
      </c>
      <c r="J18" s="68">
        <f>($G$4/Efnainnihald!B106)*100</f>
        <v>600</v>
      </c>
      <c r="K18" s="69">
        <f>(J18/1000)*Efnainnihald!K106</f>
        <v>34716</v>
      </c>
    </row>
    <row r="19" spans="1:11" ht="15.75">
      <c r="A19" s="412" t="str">
        <f>+Efnainnihald!A107</f>
        <v>Líf 19-15-10</v>
      </c>
      <c r="B19" s="384">
        <f t="shared" si="0"/>
        <v>120</v>
      </c>
      <c r="C19" s="317">
        <f>(B19/(Efnainnihald!B107/100))*(Efnainnihald!C107/100)</f>
        <v>41.68421052631579</v>
      </c>
      <c r="D19" s="317">
        <f>(B19/(Efnainnihald!B107/100))*(Efnainnihald!D107/100)</f>
        <v>52.42105263157895</v>
      </c>
      <c r="E19" s="317">
        <f>(B19/(Efnainnihald!B107/100))*(Efnainnihald!E107/100)</f>
        <v>9.473684210526315</v>
      </c>
      <c r="F19" s="317">
        <f>(B19/(Efnainnihald!B107/100))*(Efnainnihald!F107/100)</f>
        <v>5.052631578947368</v>
      </c>
      <c r="G19" s="317">
        <f>(B19/(Efnainnihald!B107/100))*(Efnainnihald!G107/100)</f>
        <v>12.631578947368421</v>
      </c>
      <c r="H19" s="317">
        <f>(B19/(Efnainnihald!B107/100))*(Efnainnihald!H107/100)</f>
        <v>0</v>
      </c>
      <c r="I19" s="318">
        <f>(B19/(Efnainnihald!B107/100))*(Efnainnihald!J107/100)</f>
        <v>0.009473684210526316</v>
      </c>
      <c r="J19" s="400">
        <f>($G$4/Efnainnihald!B107)*100</f>
        <v>631.578947368421</v>
      </c>
      <c r="K19" s="401">
        <f>(J19/1000)*Efnainnihald!K107</f>
        <v>40361.05263157895</v>
      </c>
    </row>
    <row r="20" spans="1:11" ht="15.75">
      <c r="A20" s="413" t="str">
        <f>+Efnainnihald!A108</f>
        <v>Líf 27-6-6</v>
      </c>
      <c r="B20" s="394">
        <f t="shared" si="0"/>
        <v>120</v>
      </c>
      <c r="C20" s="54">
        <f>(B20/(Efnainnihald!B108/100))*(Efnainnihald!C108/100)</f>
        <v>11.11111111111111</v>
      </c>
      <c r="D20" s="54">
        <f>(B20/(Efnainnihald!B108/100))*(Efnainnihald!D108/100)</f>
        <v>22.22222222222222</v>
      </c>
      <c r="E20" s="54">
        <f>(B20/(Efnainnihald!B108/100))*(Efnainnihald!E108/100)</f>
        <v>0</v>
      </c>
      <c r="F20" s="54">
        <f>(B20/(Efnainnihald!B108/100))*(Efnainnihald!F108/100)</f>
        <v>0</v>
      </c>
      <c r="G20" s="54">
        <f>(B20/(Efnainnihald!B108/100))*(Efnainnihald!G108/100)</f>
        <v>10.222222222222221</v>
      </c>
      <c r="H20" s="54">
        <f>(B20/(Efnainnihald!B108/100))*(Efnainnihald!H108/100)</f>
        <v>0</v>
      </c>
      <c r="I20" s="55">
        <f>(B20/(Efnainnihald!B108/100))*(Efnainnihald!J108/100)</f>
        <v>0</v>
      </c>
      <c r="J20" s="68">
        <f>($G$4/Efnainnihald!B108)*100</f>
        <v>444.44444444444446</v>
      </c>
      <c r="K20" s="69">
        <f>(J20/1000)*Efnainnihald!K108</f>
        <v>26560.000000000004</v>
      </c>
    </row>
    <row r="21" spans="1:11" ht="15.75">
      <c r="A21" s="412" t="str">
        <f>+Efnainnihald!A109</f>
        <v>Líf 27-6-6 + Se</v>
      </c>
      <c r="B21" s="384">
        <f t="shared" si="0"/>
        <v>120</v>
      </c>
      <c r="C21" s="317">
        <f>(B21/(Efnainnihald!B109/100))*(Efnainnihald!C109/100)</f>
        <v>11.278195488721805</v>
      </c>
      <c r="D21" s="317">
        <f>(B21/(Efnainnihald!B109/100))*(Efnainnihald!D109/100)</f>
        <v>22.105263157894736</v>
      </c>
      <c r="E21" s="317">
        <f>(B21/(Efnainnihald!B109/100))*(Efnainnihald!E109/100)</f>
        <v>0</v>
      </c>
      <c r="F21" s="317">
        <f>(B21/(Efnainnihald!B109/100))*(Efnainnihald!F109/100)</f>
        <v>0</v>
      </c>
      <c r="G21" s="317">
        <f>(B21/(Efnainnihald!B109/100))*(Efnainnihald!G109/100)</f>
        <v>10.375939849624059</v>
      </c>
      <c r="H21" s="317">
        <f>(B21/(Efnainnihald!B109/100))*(Efnainnihald!H109/100)</f>
        <v>0</v>
      </c>
      <c r="I21" s="318">
        <f>(B21/(Efnainnihald!B109/100))*(Efnainnihald!J109/100)</f>
        <v>0.006766917293233083</v>
      </c>
      <c r="J21" s="400">
        <f>($G$4/Efnainnihald!B109)*100</f>
        <v>451.1278195488722</v>
      </c>
      <c r="K21" s="401">
        <f>(J21/1000)*Efnainnihald!K109</f>
        <v>28196.39097744361</v>
      </c>
    </row>
    <row r="22" spans="1:11" ht="15.75">
      <c r="A22" s="413" t="str">
        <f>+Efnainnihald!A110</f>
        <v>Líf 19-11-13 + Se</v>
      </c>
      <c r="B22" s="394">
        <f t="shared" si="0"/>
        <v>120</v>
      </c>
      <c r="C22" s="54">
        <f>(B22/(Efnainnihald!B110/100))*(Efnainnihald!C110/100)</f>
        <v>31.135135135135137</v>
      </c>
      <c r="D22" s="54">
        <f>(B22/(Efnainnihald!B110/100))*(Efnainnihald!D110/100)</f>
        <v>70.05405405405406</v>
      </c>
      <c r="E22" s="54">
        <f>(B22/(Efnainnihald!B110/100))*(Efnainnihald!E110/100)</f>
        <v>11.027027027027028</v>
      </c>
      <c r="F22" s="54">
        <f>(B22/(Efnainnihald!B110/100))*(Efnainnihald!F110/100)</f>
        <v>6.486486486486487</v>
      </c>
      <c r="G22" s="54">
        <f>(B22/(Efnainnihald!B110/100))*(Efnainnihald!G110/100)</f>
        <v>12.972972972972974</v>
      </c>
      <c r="H22" s="54">
        <f>(B22/(Efnainnihald!B110/100))*(Efnainnihald!H110/100)</f>
        <v>0</v>
      </c>
      <c r="I22" s="55">
        <f>(B22/(Efnainnihald!B110/100))*(Efnainnihald!J110/100)</f>
        <v>0.00972972972972973</v>
      </c>
      <c r="J22" s="68">
        <f>($G$4/Efnainnihald!B110)*100</f>
        <v>648.6486486486486</v>
      </c>
      <c r="K22" s="69">
        <f>(J22/1000)*Efnainnihald!K110</f>
        <v>40331.67567567568</v>
      </c>
    </row>
    <row r="23" spans="1:11" ht="15.75">
      <c r="A23" s="412" t="str">
        <f>+Efnainnihald!A111</f>
        <v>Líf 17-15-12</v>
      </c>
      <c r="B23" s="384">
        <f t="shared" si="0"/>
        <v>120</v>
      </c>
      <c r="C23" s="317">
        <f>(B23/(Efnainnihald!B111/100))*(Efnainnihald!C111/100)</f>
        <v>45.88235294117647</v>
      </c>
      <c r="D23" s="317">
        <f>(B23/(Efnainnihald!B111/100))*(Efnainnihald!D111/100)</f>
        <v>70.58823529411765</v>
      </c>
      <c r="E23" s="317">
        <f>(B23/(Efnainnihald!B111/100))*(Efnainnihald!E111/100)</f>
        <v>10.588235294117647</v>
      </c>
      <c r="F23" s="317">
        <f>(B23/(Efnainnihald!B111/100))*(Efnainnihald!F111/100)</f>
        <v>5.647058823529412</v>
      </c>
      <c r="G23" s="317">
        <f>(B23/(Efnainnihald!B111/100))*(Efnainnihald!G111/100)</f>
        <v>15.529411764705884</v>
      </c>
      <c r="H23" s="317">
        <f>(B23/(Efnainnihald!B111/100))*(Efnainnihald!H111/100)</f>
        <v>1.5529411764705883</v>
      </c>
      <c r="I23" s="318">
        <f>(B23/(Efnainnihald!B111/100))*(Efnainnihald!J111/100)</f>
        <v>0</v>
      </c>
      <c r="J23" s="400">
        <f>($G$4/Efnainnihald!B111)*100</f>
        <v>705.8823529411765</v>
      </c>
      <c r="K23" s="401">
        <f>(J23/1000)*Efnainnihald!K111</f>
        <v>42748.23529411765</v>
      </c>
    </row>
    <row r="24" spans="1:11" ht="16.5" thickBot="1">
      <c r="A24" s="355" t="str">
        <f>+Efnainnihald!A112</f>
        <v>Líf DAP 18-46</v>
      </c>
      <c r="B24" s="395">
        <f t="shared" si="0"/>
        <v>120</v>
      </c>
      <c r="C24" s="396">
        <f>(B24/(Efnainnihald!B112/100))*(Efnainnihald!C112/100)</f>
        <v>133.33333333333334</v>
      </c>
      <c r="D24" s="396">
        <f>(B24/(Efnainnihald!B112/100))*(Efnainnihald!D112/100)</f>
        <v>0</v>
      </c>
      <c r="E24" s="396">
        <f>(B24/(Efnainnihald!B112/100))*(Efnainnihald!E112/100)</f>
        <v>0</v>
      </c>
      <c r="F24" s="396">
        <f>(B24/(Efnainnihald!B112/100))*(Efnainnihald!F112/100)</f>
        <v>0</v>
      </c>
      <c r="G24" s="396">
        <f>(B24/(Efnainnihald!B112/100))*(Efnainnihald!G112/100)</f>
        <v>0</v>
      </c>
      <c r="H24" s="396">
        <f>(B24/(Efnainnihald!B112/100))*(Efnainnihald!H112/100)</f>
        <v>0</v>
      </c>
      <c r="I24" s="397">
        <f>(B24/(Efnainnihald!B112/100))*(Efnainnihald!J112/100)</f>
        <v>0</v>
      </c>
      <c r="J24" s="402">
        <f>($G$4/Efnainnihald!B112)*100</f>
        <v>666.6666666666667</v>
      </c>
      <c r="K24" s="403">
        <f>(J24/1000)*Efnainnihald!K112</f>
        <v>48576.66666666667</v>
      </c>
    </row>
    <row r="25" spans="1:10" ht="12.75">
      <c r="A25" s="123"/>
      <c r="G25" s="139"/>
      <c r="H25" s="139"/>
      <c r="J25" s="139"/>
    </row>
    <row r="27" ht="12.75">
      <c r="A27" s="13"/>
    </row>
    <row r="28" ht="12.75">
      <c r="A28" s="13"/>
    </row>
  </sheetData>
  <sheetProtection password="CC78" sheet="1"/>
  <mergeCells count="2">
    <mergeCell ref="A1:K1"/>
    <mergeCell ref="B8:I8"/>
  </mergeCells>
  <conditionalFormatting sqref="B10:B24">
    <cfRule type="cellIs" priority="4" dxfId="0" operator="equal" stopIfTrue="1">
      <formula>0</formula>
    </cfRule>
  </conditionalFormatting>
  <conditionalFormatting sqref="B17 B19:B20 B22:B23">
    <cfRule type="cellIs" priority="3" dxfId="1" operator="equal" stopIfTrue="1">
      <formula>0</formula>
    </cfRule>
  </conditionalFormatting>
  <conditionalFormatting sqref="C10:I24">
    <cfRule type="cellIs" priority="1" dxfId="0" operator="equal" stopIfTrue="1">
      <formula>0</formula>
    </cfRule>
  </conditionalFormatting>
  <printOptions/>
  <pageMargins left="0.3937007874015748" right="0.2755905511811024" top="0.984251968503937" bottom="0.984251968503937" header="0.5118110236220472" footer="0.5118110236220472"/>
  <pageSetup horizontalDpi="600" verticalDpi="600" orientation="landscape" paperSize="9" scale="99" r:id="rId3"/>
  <headerFooter alignWithMargins="0">
    <oddFooter>&amp;R&amp;"Arial,Bold"&amp;11www.bssl.is&amp;10
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Kristín Guðmundsdóttir</dc:creator>
  <cp:keywords/>
  <dc:description/>
  <cp:lastModifiedBy>Oddný Kristín Guðmundsdóttir</cp:lastModifiedBy>
  <cp:lastPrinted>2010-03-04T02:16:06Z</cp:lastPrinted>
  <dcterms:created xsi:type="dcterms:W3CDTF">2005-11-17T11:05:00Z</dcterms:created>
  <dcterms:modified xsi:type="dcterms:W3CDTF">2018-01-15T09:31:48Z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